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d.docs.live.net/a591ebc9c4455d64/DOCUMENTS/CATERING/OneDriveMenus/Amici Events/Special Days/Cricket/2025/100/"/>
    </mc:Choice>
  </mc:AlternateContent>
  <xr:revisionPtr revIDLastSave="0" documentId="8_{CD1C2FCF-E815-4CD9-920D-E35B6F726F22}" xr6:coauthVersionLast="47" xr6:coauthVersionMax="47" xr10:uidLastSave="{00000000-0000-0000-0000-000000000000}"/>
  <bookViews>
    <workbookView xWindow="-120" yWindow="-120" windowWidth="29040" windowHeight="17520" tabRatio="553" firstSheet="2" activeTab="4" xr2:uid="{00000000-000D-0000-FFFF-FFFF00000000}"/>
  </bookViews>
  <sheets>
    <sheet name="Prices" sheetId="3" state="hidden" r:id="rId1"/>
    <sheet name="Brunch Pre-Order" sheetId="4" state="hidden" r:id="rId2"/>
    <sheet name="Breakfast" sheetId="2" r:id="rId3"/>
    <sheet name="Lunch" sheetId="5" r:id="rId4"/>
    <sheet name="Dinner" sheetId="8" r:id="rId5"/>
  </sheets>
  <definedNames>
    <definedName name="_xlnm.Print_Area" localSheetId="2">Breakfast!$A$1:$AH$35</definedName>
    <definedName name="_xlnm.Print_Area" localSheetId="1">'Brunch Pre-Order'!$A$1:$Z$36</definedName>
    <definedName name="_xlnm.Print_Area" localSheetId="4">Dinner!$A$1:$AH$35</definedName>
    <definedName name="_xlnm.Print_Area" localSheetId="3">Lunch!$A$1:$AH$35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J37" i="8" l="1"/>
  <c r="AK35" i="8"/>
  <c r="AG35" i="8"/>
  <c r="AF35" i="8"/>
  <c r="AE35" i="8"/>
  <c r="AD35" i="8"/>
  <c r="AC35" i="8"/>
  <c r="AB35" i="8"/>
  <c r="Y35" i="8"/>
  <c r="X35" i="8"/>
  <c r="W35" i="8"/>
  <c r="V35" i="8"/>
  <c r="U35" i="8"/>
  <c r="T35" i="8"/>
  <c r="S35" i="8"/>
  <c r="R35" i="8"/>
  <c r="Q35" i="8"/>
  <c r="N35" i="8"/>
  <c r="M35" i="8"/>
  <c r="L35" i="8"/>
  <c r="K35" i="8"/>
  <c r="I35" i="8"/>
  <c r="H35" i="8"/>
  <c r="G35" i="8"/>
  <c r="F35" i="8"/>
  <c r="E35" i="8"/>
  <c r="D35" i="8"/>
  <c r="C35" i="8"/>
  <c r="AI34" i="8"/>
  <c r="AK34" i="8" s="1"/>
  <c r="AI33" i="8"/>
  <c r="AK33" i="8" s="1"/>
  <c r="AI32" i="8"/>
  <c r="AK32" i="8" s="1"/>
  <c r="AI31" i="8"/>
  <c r="AK31" i="8" s="1"/>
  <c r="AI30" i="8"/>
  <c r="AK30" i="8" s="1"/>
  <c r="AI29" i="8"/>
  <c r="AK29" i="8" s="1"/>
  <c r="AI28" i="8"/>
  <c r="AK28" i="8" s="1"/>
  <c r="AI27" i="8"/>
  <c r="AK27" i="8" s="1"/>
  <c r="AI26" i="8"/>
  <c r="AK26" i="8" s="1"/>
  <c r="AI25" i="8"/>
  <c r="AK25" i="8" s="1"/>
  <c r="AI24" i="8"/>
  <c r="AK24" i="8" s="1"/>
  <c r="AI23" i="8"/>
  <c r="AK23" i="8" s="1"/>
  <c r="AI22" i="8"/>
  <c r="AK22" i="8" s="1"/>
  <c r="AI21" i="8"/>
  <c r="AK21" i="8" s="1"/>
  <c r="AI20" i="8"/>
  <c r="AK20" i="8" s="1"/>
  <c r="AI19" i="8"/>
  <c r="AK19" i="8" s="1"/>
  <c r="AI18" i="8"/>
  <c r="AK18" i="8" s="1"/>
  <c r="AI17" i="8"/>
  <c r="AK17" i="8" s="1"/>
  <c r="AI16" i="8"/>
  <c r="AK16" i="8" s="1"/>
  <c r="AI15" i="8"/>
  <c r="AK15" i="8" s="1"/>
  <c r="AI14" i="8"/>
  <c r="AK14" i="8" s="1"/>
  <c r="AI13" i="8"/>
  <c r="AK13" i="8" s="1"/>
  <c r="AI12" i="8"/>
  <c r="AK12" i="8" s="1"/>
  <c r="AI11" i="8"/>
  <c r="AK11" i="8" s="1"/>
  <c r="AI10" i="8"/>
  <c r="AK10" i="8" s="1"/>
  <c r="AI9" i="8"/>
  <c r="AK9" i="8" s="1"/>
  <c r="AI8" i="8"/>
  <c r="AK8" i="8" s="1"/>
  <c r="AI7" i="8"/>
  <c r="AK7" i="8" s="1"/>
  <c r="AI6" i="8"/>
  <c r="AK6" i="8" s="1"/>
  <c r="AG5" i="8"/>
  <c r="AF5" i="8"/>
  <c r="AE5" i="8"/>
  <c r="AD5" i="8"/>
  <c r="AC5" i="8"/>
  <c r="AB5" i="8"/>
  <c r="Z5" i="8"/>
  <c r="X5" i="8"/>
  <c r="W5" i="8"/>
  <c r="V5" i="8"/>
  <c r="U5" i="8"/>
  <c r="T5" i="8"/>
  <c r="S5" i="8"/>
  <c r="R5" i="8"/>
  <c r="Q5" i="8"/>
  <c r="L5" i="8"/>
  <c r="K5" i="8"/>
  <c r="J5" i="8"/>
  <c r="I5" i="8"/>
  <c r="H5" i="8"/>
  <c r="G5" i="8"/>
  <c r="F5" i="8"/>
  <c r="E5" i="8"/>
  <c r="D5" i="8"/>
  <c r="E5" i="5"/>
  <c r="AE5" i="2"/>
  <c r="AJ37" i="5"/>
  <c r="AK35" i="5"/>
  <c r="AG35" i="5"/>
  <c r="AF35" i="5"/>
  <c r="AE35" i="5"/>
  <c r="AD35" i="5"/>
  <c r="AC35" i="5"/>
  <c r="AB35" i="5"/>
  <c r="Y35" i="5"/>
  <c r="X35" i="5"/>
  <c r="W35" i="5"/>
  <c r="V35" i="5"/>
  <c r="U35" i="5"/>
  <c r="T35" i="5"/>
  <c r="S35" i="5"/>
  <c r="R35" i="5"/>
  <c r="Q35" i="5"/>
  <c r="N35" i="5"/>
  <c r="M35" i="5"/>
  <c r="L35" i="5"/>
  <c r="K35" i="5"/>
  <c r="I35" i="5"/>
  <c r="H35" i="5"/>
  <c r="G35" i="5"/>
  <c r="F35" i="5"/>
  <c r="E35" i="5"/>
  <c r="D35" i="5"/>
  <c r="C35" i="5"/>
  <c r="AI34" i="5"/>
  <c r="AK34" i="5" s="1"/>
  <c r="AI33" i="5"/>
  <c r="AK33" i="5" s="1"/>
  <c r="AI32" i="5"/>
  <c r="AK32" i="5" s="1"/>
  <c r="AI31" i="5"/>
  <c r="AK31" i="5" s="1"/>
  <c r="AI30" i="5"/>
  <c r="AK30" i="5" s="1"/>
  <c r="AI29" i="5"/>
  <c r="AK29" i="5" s="1"/>
  <c r="AI28" i="5"/>
  <c r="AK28" i="5" s="1"/>
  <c r="AI27" i="5"/>
  <c r="AK27" i="5" s="1"/>
  <c r="AI26" i="5"/>
  <c r="AK26" i="5" s="1"/>
  <c r="AI25" i="5"/>
  <c r="AK25" i="5" s="1"/>
  <c r="AI24" i="5"/>
  <c r="AK24" i="5" s="1"/>
  <c r="AI23" i="5"/>
  <c r="AK23" i="5" s="1"/>
  <c r="AI22" i="5"/>
  <c r="AK22" i="5" s="1"/>
  <c r="AI21" i="5"/>
  <c r="AK21" i="5" s="1"/>
  <c r="AI20" i="5"/>
  <c r="AK20" i="5" s="1"/>
  <c r="AI19" i="5"/>
  <c r="AK19" i="5" s="1"/>
  <c r="AI18" i="5"/>
  <c r="AK18" i="5" s="1"/>
  <c r="AI17" i="5"/>
  <c r="AK17" i="5" s="1"/>
  <c r="AI16" i="5"/>
  <c r="AK16" i="5" s="1"/>
  <c r="AI15" i="5"/>
  <c r="AK15" i="5" s="1"/>
  <c r="AI14" i="5"/>
  <c r="AK14" i="5" s="1"/>
  <c r="AI13" i="5"/>
  <c r="AK13" i="5" s="1"/>
  <c r="AI12" i="5"/>
  <c r="AK12" i="5" s="1"/>
  <c r="AI11" i="5"/>
  <c r="AK11" i="5" s="1"/>
  <c r="AI10" i="5"/>
  <c r="AK10" i="5" s="1"/>
  <c r="AI9" i="5"/>
  <c r="AK9" i="5" s="1"/>
  <c r="AI8" i="5"/>
  <c r="AK8" i="5" s="1"/>
  <c r="AI7" i="5"/>
  <c r="AK7" i="5" s="1"/>
  <c r="AI6" i="5"/>
  <c r="AK6" i="5" s="1"/>
  <c r="AG5" i="5"/>
  <c r="AF5" i="5"/>
  <c r="AE5" i="5"/>
  <c r="AD5" i="5"/>
  <c r="AC5" i="5"/>
  <c r="AB5" i="5"/>
  <c r="Z5" i="5"/>
  <c r="X5" i="5"/>
  <c r="W5" i="5"/>
  <c r="V5" i="5"/>
  <c r="U5" i="5"/>
  <c r="T5" i="5"/>
  <c r="S5" i="5"/>
  <c r="R5" i="5"/>
  <c r="Q5" i="5"/>
  <c r="L5" i="5"/>
  <c r="K5" i="5"/>
  <c r="J5" i="5"/>
  <c r="I5" i="5"/>
  <c r="H5" i="5"/>
  <c r="G5" i="5"/>
  <c r="F5" i="5"/>
  <c r="D5" i="5"/>
  <c r="AI7" i="2"/>
  <c r="AK7" i="2" s="1"/>
  <c r="AI8" i="2"/>
  <c r="AK8" i="2" s="1"/>
  <c r="AI9" i="2"/>
  <c r="AK9" i="2" s="1"/>
  <c r="AI10" i="2"/>
  <c r="AK10" i="2" s="1"/>
  <c r="AI11" i="2"/>
  <c r="AK11" i="2" s="1"/>
  <c r="AI12" i="2"/>
  <c r="AK12" i="2" s="1"/>
  <c r="AI13" i="2"/>
  <c r="AK13" i="2" s="1"/>
  <c r="AI14" i="2"/>
  <c r="AK14" i="2" s="1"/>
  <c r="AI15" i="2"/>
  <c r="AK15" i="2" s="1"/>
  <c r="AI16" i="2"/>
  <c r="AK16" i="2" s="1"/>
  <c r="AI17" i="2"/>
  <c r="AK17" i="2" s="1"/>
  <c r="AI18" i="2"/>
  <c r="AK18" i="2" s="1"/>
  <c r="AI19" i="2"/>
  <c r="AK19" i="2" s="1"/>
  <c r="AI20" i="2"/>
  <c r="AI21" i="2"/>
  <c r="AK21" i="2" s="1"/>
  <c r="AI22" i="2"/>
  <c r="AK22" i="2" s="1"/>
  <c r="AI23" i="2"/>
  <c r="AK23" i="2" s="1"/>
  <c r="AI24" i="2"/>
  <c r="AI25" i="2"/>
  <c r="AI26" i="2"/>
  <c r="AK26" i="2" s="1"/>
  <c r="AI27" i="2"/>
  <c r="AK27" i="2" s="1"/>
  <c r="AI28" i="2"/>
  <c r="AK28" i="2" s="1"/>
  <c r="AI29" i="2"/>
  <c r="AK29" i="2" s="1"/>
  <c r="AI30" i="2"/>
  <c r="AK30" i="2" s="1"/>
  <c r="AI31" i="2"/>
  <c r="AI32" i="2"/>
  <c r="AI33" i="2"/>
  <c r="AK33" i="2" s="1"/>
  <c r="AI34" i="2"/>
  <c r="AK34" i="2" s="1"/>
  <c r="AK20" i="2"/>
  <c r="AK24" i="2"/>
  <c r="AK25" i="2"/>
  <c r="AK31" i="2"/>
  <c r="AK32" i="2"/>
  <c r="AD5" i="2"/>
  <c r="AC5" i="2"/>
  <c r="AB5" i="2"/>
  <c r="V5" i="2"/>
  <c r="U5" i="2"/>
  <c r="T5" i="2"/>
  <c r="S5" i="2"/>
  <c r="R5" i="2"/>
  <c r="Q5" i="2"/>
  <c r="G5" i="2"/>
  <c r="F5" i="2"/>
  <c r="E5" i="2"/>
  <c r="H5" i="2"/>
  <c r="D5" i="2"/>
  <c r="Q35" i="2"/>
  <c r="R35" i="2"/>
  <c r="S35" i="2"/>
  <c r="T35" i="2"/>
  <c r="U35" i="2"/>
  <c r="W35" i="2"/>
  <c r="X35" i="2"/>
  <c r="C35" i="2"/>
  <c r="D35" i="2"/>
  <c r="E35" i="2"/>
  <c r="F35" i="2"/>
  <c r="J5" i="2"/>
  <c r="K5" i="2"/>
  <c r="I5" i="2"/>
  <c r="AE35" i="2"/>
  <c r="AF5" i="2"/>
  <c r="AG5" i="2"/>
  <c r="W5" i="2"/>
  <c r="X5" i="2"/>
  <c r="Z5" i="2"/>
  <c r="AI6" i="2"/>
  <c r="AK6" i="2" s="1"/>
  <c r="V35" i="2"/>
  <c r="AD35" i="2"/>
  <c r="AC35" i="2"/>
  <c r="AB35" i="2"/>
  <c r="Y35" i="2"/>
  <c r="H35" i="2"/>
  <c r="I35" i="2"/>
  <c r="K35" i="2"/>
  <c r="G35" i="2"/>
  <c r="L5" i="2"/>
  <c r="X5" i="4"/>
  <c r="P5" i="4"/>
  <c r="Q5" i="4"/>
  <c r="R5" i="4"/>
  <c r="O5" i="4"/>
  <c r="N5" i="4"/>
  <c r="D5" i="4"/>
  <c r="M5" i="4"/>
  <c r="F5" i="4"/>
  <c r="E5" i="4"/>
  <c r="C5" i="4"/>
  <c r="AB38" i="4"/>
  <c r="AC36" i="4"/>
  <c r="AD36" i="4" s="1"/>
  <c r="AE36" i="4" s="1"/>
  <c r="Y36" i="4"/>
  <c r="W36" i="4"/>
  <c r="V36" i="4"/>
  <c r="U36" i="4"/>
  <c r="T36" i="4"/>
  <c r="R36" i="4"/>
  <c r="Q36" i="4"/>
  <c r="P36" i="4"/>
  <c r="O36" i="4"/>
  <c r="N36" i="4"/>
  <c r="M36" i="4"/>
  <c r="J36" i="4"/>
  <c r="I36" i="4"/>
  <c r="H36" i="4"/>
  <c r="G36" i="4"/>
  <c r="F36" i="4"/>
  <c r="E36" i="4"/>
  <c r="D36" i="4"/>
  <c r="AD35" i="4"/>
  <c r="AC35" i="4"/>
  <c r="AC34" i="4"/>
  <c r="AC33" i="4"/>
  <c r="AD33" i="4"/>
  <c r="AE33" i="4" s="1"/>
  <c r="AC32" i="4"/>
  <c r="AD31" i="4"/>
  <c r="AC31" i="4"/>
  <c r="AE31" i="4" s="1"/>
  <c r="AC30" i="4"/>
  <c r="AC29" i="4"/>
  <c r="AD29" i="4" s="1"/>
  <c r="AE29" i="4" s="1"/>
  <c r="AC28" i="4"/>
  <c r="AC27" i="4"/>
  <c r="AD27" i="4" s="1"/>
  <c r="AE27" i="4" s="1"/>
  <c r="AC26" i="4"/>
  <c r="AC25" i="4"/>
  <c r="AD25" i="4"/>
  <c r="AC24" i="4"/>
  <c r="AC23" i="4"/>
  <c r="AD23" i="4" s="1"/>
  <c r="AC22" i="4"/>
  <c r="AC21" i="4"/>
  <c r="AD21" i="4" s="1"/>
  <c r="AE21" i="4" s="1"/>
  <c r="AC20" i="4"/>
  <c r="AC19" i="4"/>
  <c r="AD19" i="4" s="1"/>
  <c r="AE19" i="4" s="1"/>
  <c r="AC18" i="4"/>
  <c r="AD18" i="4" s="1"/>
  <c r="AC17" i="4"/>
  <c r="AD17" i="4"/>
  <c r="AC16" i="4"/>
  <c r="AC15" i="4"/>
  <c r="AD15" i="4" s="1"/>
  <c r="AC14" i="4"/>
  <c r="AC13" i="4"/>
  <c r="AD13" i="4" s="1"/>
  <c r="AC12" i="4"/>
  <c r="AC11" i="4"/>
  <c r="AD11" i="4" s="1"/>
  <c r="AE11" i="4" s="1"/>
  <c r="AC10" i="4"/>
  <c r="AC9" i="4"/>
  <c r="AD9" i="4"/>
  <c r="AE9" i="4" s="1"/>
  <c r="AC8" i="4"/>
  <c r="AC7" i="4"/>
  <c r="AD7" i="4" s="1"/>
  <c r="AA6" i="4"/>
  <c r="AA38" i="4" s="1"/>
  <c r="AF35" i="2"/>
  <c r="L35" i="2"/>
  <c r="AG35" i="2"/>
  <c r="N35" i="2"/>
  <c r="M35" i="2"/>
  <c r="AJ37" i="2"/>
  <c r="AK35" i="2"/>
  <c r="AE17" i="4"/>
  <c r="AE25" i="4"/>
  <c r="AD10" i="4"/>
  <c r="AE10" i="4"/>
  <c r="AD14" i="4"/>
  <c r="AE14" i="4" s="1"/>
  <c r="AD22" i="4"/>
  <c r="AE22" i="4"/>
  <c r="AD26" i="4"/>
  <c r="AE26" i="4"/>
  <c r="AD30" i="4"/>
  <c r="AE30" i="4" s="1"/>
  <c r="AD34" i="4"/>
  <c r="AE34" i="4" s="1"/>
  <c r="AD8" i="4"/>
  <c r="AE8" i="4"/>
  <c r="AD12" i="4"/>
  <c r="AE12" i="4"/>
  <c r="AD16" i="4"/>
  <c r="AE16" i="4" s="1"/>
  <c r="AD20" i="4"/>
  <c r="AE20" i="4" s="1"/>
  <c r="AD24" i="4"/>
  <c r="AE24" i="4"/>
  <c r="AD28" i="4"/>
  <c r="AE28" i="4"/>
  <c r="AD32" i="4"/>
  <c r="AE32" i="4" s="1"/>
  <c r="AC6" i="4"/>
  <c r="AC38" i="4" s="1"/>
  <c r="AL33" i="8" l="1"/>
  <c r="AM33" i="8" s="1"/>
  <c r="AL7" i="8"/>
  <c r="AM7" i="8" s="1"/>
  <c r="AL15" i="8"/>
  <c r="AM15" i="8" s="1"/>
  <c r="AL23" i="8"/>
  <c r="AM23" i="8" s="1"/>
  <c r="AL31" i="8"/>
  <c r="AM31" i="8" s="1"/>
  <c r="AL25" i="8"/>
  <c r="AM25" i="8" s="1"/>
  <c r="AL8" i="8"/>
  <c r="AM8" i="8" s="1"/>
  <c r="AL16" i="8"/>
  <c r="AM16" i="8" s="1"/>
  <c r="AL24" i="8"/>
  <c r="AM24" i="8" s="1"/>
  <c r="AL32" i="8"/>
  <c r="AM32" i="8" s="1"/>
  <c r="AL9" i="8"/>
  <c r="AM9" i="8" s="1"/>
  <c r="AL10" i="8"/>
  <c r="AM10" i="8" s="1"/>
  <c r="AL18" i="8"/>
  <c r="AM18" i="8" s="1"/>
  <c r="AL26" i="8"/>
  <c r="AM26" i="8" s="1"/>
  <c r="AL34" i="8"/>
  <c r="AM34" i="8" s="1"/>
  <c r="AL11" i="8"/>
  <c r="AM11" i="8" s="1"/>
  <c r="AL19" i="8"/>
  <c r="AM19" i="8" s="1"/>
  <c r="AL27" i="8"/>
  <c r="AM27" i="8" s="1"/>
  <c r="AL12" i="8"/>
  <c r="AM12" i="8" s="1"/>
  <c r="AL20" i="8"/>
  <c r="AM20" i="8" s="1"/>
  <c r="AL28" i="8"/>
  <c r="AM28" i="8" s="1"/>
  <c r="AL13" i="8"/>
  <c r="AM13" i="8" s="1"/>
  <c r="AL21" i="8"/>
  <c r="AM21" i="8" s="1"/>
  <c r="AL29" i="8"/>
  <c r="AM29" i="8" s="1"/>
  <c r="AL17" i="8"/>
  <c r="AM17" i="8" s="1"/>
  <c r="AK37" i="8"/>
  <c r="AL6" i="8"/>
  <c r="AM14" i="8"/>
  <c r="AL14" i="8"/>
  <c r="AM22" i="8"/>
  <c r="AL22" i="8"/>
  <c r="AL30" i="8"/>
  <c r="AM30" i="8" s="1"/>
  <c r="AI37" i="8"/>
  <c r="AE35" i="4"/>
  <c r="AI37" i="5"/>
  <c r="AL29" i="5"/>
  <c r="AM29" i="5" s="1"/>
  <c r="AL33" i="5"/>
  <c r="AM33" i="5" s="1"/>
  <c r="AL6" i="5"/>
  <c r="AL7" i="5"/>
  <c r="AM7" i="5" s="1"/>
  <c r="AL8" i="5"/>
  <c r="AM8" i="5" s="1"/>
  <c r="AL9" i="5"/>
  <c r="AM9" i="5" s="1"/>
  <c r="AL28" i="5"/>
  <c r="AM28" i="5"/>
  <c r="AL11" i="5"/>
  <c r="AM11" i="5"/>
  <c r="AL27" i="5"/>
  <c r="AM27" i="5" s="1"/>
  <c r="AL30" i="5"/>
  <c r="AM30" i="5" s="1"/>
  <c r="AL31" i="5"/>
  <c r="AM31" i="5" s="1"/>
  <c r="AL34" i="5"/>
  <c r="AM34" i="5" s="1"/>
  <c r="AL10" i="5"/>
  <c r="AM10" i="5" s="1"/>
  <c r="AL12" i="5"/>
  <c r="AM12" i="5" s="1"/>
  <c r="AL13" i="5"/>
  <c r="AM13" i="5" s="1"/>
  <c r="AL14" i="5"/>
  <c r="AM14" i="5" s="1"/>
  <c r="AL15" i="5"/>
  <c r="AM15" i="5" s="1"/>
  <c r="AL16" i="5"/>
  <c r="AM16" i="5" s="1"/>
  <c r="AL17" i="5"/>
  <c r="AM17" i="5" s="1"/>
  <c r="AL18" i="5"/>
  <c r="AM18" i="5" s="1"/>
  <c r="AL19" i="5"/>
  <c r="AM19" i="5" s="1"/>
  <c r="AL20" i="5"/>
  <c r="AM20" i="5" s="1"/>
  <c r="AL21" i="5"/>
  <c r="AM21" i="5" s="1"/>
  <c r="AL22" i="5"/>
  <c r="AM22" i="5" s="1"/>
  <c r="AL23" i="5"/>
  <c r="AM23" i="5" s="1"/>
  <c r="AL24" i="5"/>
  <c r="AM24" i="5" s="1"/>
  <c r="AL25" i="5"/>
  <c r="AM25" i="5" s="1"/>
  <c r="AL26" i="5"/>
  <c r="AM26" i="5" s="1"/>
  <c r="AL32" i="5"/>
  <c r="AM32" i="5" s="1"/>
  <c r="AL14" i="2"/>
  <c r="AL18" i="2"/>
  <c r="AM18" i="2" s="1"/>
  <c r="AL19" i="2"/>
  <c r="AM19" i="2" s="1"/>
  <c r="AL6" i="2"/>
  <c r="AM6" i="2" s="1"/>
  <c r="AL9" i="2"/>
  <c r="AM9" i="2" s="1"/>
  <c r="AL16" i="2"/>
  <c r="AM16" i="2" s="1"/>
  <c r="AL8" i="2"/>
  <c r="AM8" i="2" s="1"/>
  <c r="AL32" i="2"/>
  <c r="AM32" i="2" s="1"/>
  <c r="AL25" i="2"/>
  <c r="AM25" i="2" s="1"/>
  <c r="AL24" i="2"/>
  <c r="AM24" i="2" s="1"/>
  <c r="AL27" i="2"/>
  <c r="AL34" i="2"/>
  <c r="AM34" i="2" s="1"/>
  <c r="AL10" i="2"/>
  <c r="AM10" i="2" s="1"/>
  <c r="AL17" i="2"/>
  <c r="AM17" i="2" s="1"/>
  <c r="AL33" i="2"/>
  <c r="AL31" i="2"/>
  <c r="AL7" i="2"/>
  <c r="AL12" i="2"/>
  <c r="AM12" i="2" s="1"/>
  <c r="AL30" i="2"/>
  <c r="AL28" i="2"/>
  <c r="AM28" i="2" s="1"/>
  <c r="AL20" i="2"/>
  <c r="AI37" i="2"/>
  <c r="AE23" i="4"/>
  <c r="AE15" i="4"/>
  <c r="AE18" i="4"/>
  <c r="AE13" i="4"/>
  <c r="AE7" i="4"/>
  <c r="AD6" i="4"/>
  <c r="AD38" i="4" s="1"/>
  <c r="AL37" i="8" l="1"/>
  <c r="AL35" i="8"/>
  <c r="AM6" i="8"/>
  <c r="AE6" i="4"/>
  <c r="AE38" i="4" s="1"/>
  <c r="AK37" i="5"/>
  <c r="AL35" i="5"/>
  <c r="AL37" i="5" s="1"/>
  <c r="AM6" i="5"/>
  <c r="AM35" i="5" s="1"/>
  <c r="AL13" i="2"/>
  <c r="AM13" i="2" s="1"/>
  <c r="AM27" i="2"/>
  <c r="AL26" i="2"/>
  <c r="AM26" i="2" s="1"/>
  <c r="AM7" i="2"/>
  <c r="AL15" i="2"/>
  <c r="AM15" i="2" s="1"/>
  <c r="AM14" i="2"/>
  <c r="AL23" i="2"/>
  <c r="AM23" i="2" s="1"/>
  <c r="AL11" i="2"/>
  <c r="AM31" i="2"/>
  <c r="AM33" i="2"/>
  <c r="AM20" i="2"/>
  <c r="AL21" i="2"/>
  <c r="AM21" i="2" s="1"/>
  <c r="AL29" i="2"/>
  <c r="AL22" i="2"/>
  <c r="AM22" i="2" s="1"/>
  <c r="AM30" i="2"/>
  <c r="AK37" i="2"/>
  <c r="AM37" i="8" l="1"/>
  <c r="AM35" i="8"/>
  <c r="AM37" i="5"/>
  <c r="AL35" i="2"/>
  <c r="AL37" i="2" s="1"/>
  <c r="AM11" i="2"/>
  <c r="AM35" i="2" s="1"/>
  <c r="AM29" i="2"/>
  <c r="S66" i="2" l="1" a="1"/>
  <c r="S66" i="2" s="1"/>
  <c r="AM37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56seely</author>
  </authors>
  <commentList>
    <comment ref="AA4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56seely:</t>
        </r>
        <r>
          <rPr>
            <sz val="9"/>
            <color indexed="81"/>
            <rFont val="Tahoma"/>
            <family val="2"/>
          </rPr>
          <t xml:space="preserve">
Houman Meshkati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houman meshkati</author>
    <author>56seely</author>
  </authors>
  <commentList>
    <comment ref="AB4" authorId="0" shapeId="0" xr:uid="{B6199C51-A86C-4D08-B87B-6C0A0628C3C0}">
      <text>
        <r>
          <rPr>
            <b/>
            <sz val="9"/>
            <color indexed="81"/>
            <rFont val="Tahoma"/>
            <family val="2"/>
          </rPr>
          <t>houman meshkati: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AI4" authorId="1" shapeId="0" xr:uid="{00000000-0006-0000-0200-000001000000}">
      <text>
        <r>
          <rPr>
            <b/>
            <sz val="9"/>
            <color indexed="81"/>
            <rFont val="Tahoma"/>
            <family val="2"/>
          </rPr>
          <t>56seely:</t>
        </r>
        <r>
          <rPr>
            <sz val="9"/>
            <color indexed="81"/>
            <rFont val="Tahoma"/>
            <family val="2"/>
          </rPr>
          <t xml:space="preserve">
Houman Meshkati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56seely</author>
  </authors>
  <commentList>
    <comment ref="AI4" authorId="0" shapeId="0" xr:uid="{D80328F0-356B-4C53-ACC8-F1C763D5503E}">
      <text>
        <r>
          <rPr>
            <b/>
            <sz val="9"/>
            <color indexed="81"/>
            <rFont val="Tahoma"/>
            <family val="2"/>
          </rPr>
          <t>56seely:</t>
        </r>
        <r>
          <rPr>
            <sz val="9"/>
            <color indexed="81"/>
            <rFont val="Tahoma"/>
            <family val="2"/>
          </rPr>
          <t xml:space="preserve">
Houman Meshkati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56seely</author>
  </authors>
  <commentList>
    <comment ref="AI4" authorId="0" shapeId="0" xr:uid="{04FA6405-78CE-44BF-B235-77E4FF9679DA}">
      <text>
        <r>
          <rPr>
            <b/>
            <sz val="9"/>
            <color indexed="81"/>
            <rFont val="Tahoma"/>
            <family val="2"/>
          </rPr>
          <t>56seely:</t>
        </r>
        <r>
          <rPr>
            <sz val="9"/>
            <color indexed="81"/>
            <rFont val="Tahoma"/>
            <family val="2"/>
          </rPr>
          <t xml:space="preserve">
Houman Meshkati</t>
        </r>
      </text>
    </comment>
  </commentList>
</comments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1">
    <bk>
      <extLst>
        <ext uri="{3e2802c4-a4d2-4d8b-9148-e3be6c30e623}">
          <xlrd:rvb i="0"/>
        </ext>
      </extLst>
    </bk>
  </futureMetadata>
  <cellMetadata count="1">
    <bk>
      <rc t="1" v="0"/>
    </bk>
  </cellMetadata>
  <valueMetadata count="1">
    <bk>
      <rc t="2" v="0"/>
    </bk>
  </valueMetadata>
</metadata>
</file>

<file path=xl/sharedStrings.xml><?xml version="1.0" encoding="utf-8"?>
<sst xmlns="http://schemas.openxmlformats.org/spreadsheetml/2006/main" count="306" uniqueCount="161">
  <si>
    <t>Desserts</t>
  </si>
  <si>
    <t>Main Course</t>
  </si>
  <si>
    <t>Course</t>
  </si>
  <si>
    <t>Service</t>
  </si>
  <si>
    <t>Total</t>
  </si>
  <si>
    <t>To pay</t>
  </si>
  <si>
    <t>Party Date:</t>
  </si>
  <si>
    <t>Numbers</t>
  </si>
  <si>
    <t>Party Name:</t>
  </si>
  <si>
    <t>Avr</t>
  </si>
  <si>
    <t>£</t>
  </si>
  <si>
    <t>Time</t>
  </si>
  <si>
    <t>Name</t>
  </si>
  <si>
    <t>Amici Party Menu pre order please complet and email back to amicilondon@gmail.com</t>
  </si>
  <si>
    <t>Totals</t>
  </si>
  <si>
    <t>M</t>
  </si>
  <si>
    <t>MR</t>
  </si>
  <si>
    <t>MW</t>
  </si>
  <si>
    <t>W</t>
  </si>
  <si>
    <t>Service Charge</t>
  </si>
  <si>
    <t>Cooking</t>
  </si>
  <si>
    <t>R</t>
  </si>
  <si>
    <t>Number</t>
  </si>
  <si>
    <t>Arravil drink</t>
  </si>
  <si>
    <t>Arraival   Drink   Glass</t>
  </si>
  <si>
    <t>Starters</t>
  </si>
  <si>
    <t>Mains</t>
  </si>
  <si>
    <t>To Sharer</t>
  </si>
  <si>
    <t>Olives</t>
  </si>
  <si>
    <t>Nuts</t>
  </si>
  <si>
    <t>Bread</t>
  </si>
  <si>
    <t>Arancini</t>
  </si>
  <si>
    <t>Salmon</t>
  </si>
  <si>
    <t>Fruit</t>
  </si>
  <si>
    <t>Cheese</t>
  </si>
  <si>
    <t>Comments</t>
  </si>
  <si>
    <t xml:space="preserve">Arraival   Drink  </t>
  </si>
  <si>
    <t>Brunch</t>
  </si>
  <si>
    <t>Full House</t>
  </si>
  <si>
    <t>Egg</t>
  </si>
  <si>
    <t>Fried</t>
  </si>
  <si>
    <t>Scrambled</t>
  </si>
  <si>
    <t>Poched</t>
  </si>
  <si>
    <t>French Toast</t>
  </si>
  <si>
    <t>Bruschette</t>
  </si>
  <si>
    <t>2 eggs</t>
  </si>
  <si>
    <t>Cherry Tomato</t>
  </si>
  <si>
    <t>Avocado</t>
  </si>
  <si>
    <t>Mushroom</t>
  </si>
  <si>
    <t>Feta</t>
  </si>
  <si>
    <t>Griiled Veg</t>
  </si>
  <si>
    <t>Hallumi</t>
  </si>
  <si>
    <t>Sausage</t>
  </si>
  <si>
    <t>Bacon</t>
  </si>
  <si>
    <t>Parma Ham</t>
  </si>
  <si>
    <t>Chicken</t>
  </si>
  <si>
    <t>Salmon Fillet</t>
  </si>
  <si>
    <t>Egg Prep</t>
  </si>
  <si>
    <t>Marmalade</t>
  </si>
  <si>
    <t>Jam</t>
  </si>
  <si>
    <t xml:space="preserve"> Fruits</t>
  </si>
  <si>
    <t>Topping</t>
  </si>
  <si>
    <t>Extra</t>
  </si>
  <si>
    <t>Nutella</t>
  </si>
  <si>
    <t>Extras</t>
  </si>
  <si>
    <t>Exrta 1</t>
  </si>
  <si>
    <t>Exrta 2</t>
  </si>
  <si>
    <t>Exrta 3</t>
  </si>
  <si>
    <t>Exrta 4</t>
  </si>
  <si>
    <t>Comment</t>
  </si>
  <si>
    <t>Antipasto Misto</t>
  </si>
  <si>
    <t>Ghalieh Daria</t>
  </si>
  <si>
    <t>Bademjan</t>
  </si>
  <si>
    <t>Prosecco</t>
  </si>
  <si>
    <t>Beefeater</t>
  </si>
  <si>
    <t>Sgroppino</t>
  </si>
  <si>
    <t>Limoncello</t>
  </si>
  <si>
    <t>Aperol</t>
  </si>
  <si>
    <t>Moretti</t>
  </si>
  <si>
    <t>Heineken</t>
  </si>
  <si>
    <t>Doost@Amici  Menu pre order please complet and email back to amicilondon@gmail.com</t>
  </si>
  <si>
    <t>Guest Name</t>
  </si>
  <si>
    <t>Rare</t>
  </si>
  <si>
    <t>Medium Rare</t>
  </si>
  <si>
    <t>Medium</t>
  </si>
  <si>
    <t>Medium Well</t>
  </si>
  <si>
    <t>Well Done</t>
  </si>
  <si>
    <t>Ghorme Sabzi</t>
  </si>
  <si>
    <t>Cannolo</t>
  </si>
  <si>
    <t>Drinks</t>
  </si>
  <si>
    <t>Date:</t>
  </si>
  <si>
    <t>Marinated Olives</t>
  </si>
  <si>
    <t>Bread Selection</t>
  </si>
  <si>
    <t xml:space="preserve">Cured Salmon </t>
  </si>
  <si>
    <t>Mirza Qasemi</t>
  </si>
  <si>
    <t>Frutti di Mare</t>
  </si>
  <si>
    <t>Hummus</t>
  </si>
  <si>
    <t>Koobideh</t>
  </si>
  <si>
    <t xml:space="preserve">Joojeh </t>
  </si>
  <si>
    <t xml:space="preserve">Fesenjan </t>
  </si>
  <si>
    <t>Tag Salmon</t>
  </si>
  <si>
    <t xml:space="preserve">Verdura Mista </t>
  </si>
  <si>
    <t>Affogato</t>
  </si>
  <si>
    <t>Tartufo Nero,</t>
  </si>
  <si>
    <t>Koloocheh</t>
  </si>
  <si>
    <t>Sides</t>
  </si>
  <si>
    <t>Broccoli</t>
  </si>
  <si>
    <t>Green Beans</t>
  </si>
  <si>
    <t xml:space="preserve"> Fries</t>
  </si>
  <si>
    <t>Truffle fries</t>
  </si>
  <si>
    <t>Cajun Fries</t>
  </si>
  <si>
    <t>Sumac Fries</t>
  </si>
  <si>
    <t>Kashk Bademjan</t>
  </si>
  <si>
    <t>Ceviche</t>
  </si>
  <si>
    <t>Aubergine</t>
  </si>
  <si>
    <t>Rib Eye*</t>
  </si>
  <si>
    <t>Cod</t>
  </si>
  <si>
    <t xml:space="preserve">Duck </t>
  </si>
  <si>
    <t xml:space="preserve">Fattoush </t>
  </si>
  <si>
    <t xml:space="preserve">Melanzane </t>
  </si>
  <si>
    <t>Nonna</t>
  </si>
  <si>
    <t>Baklava</t>
  </si>
  <si>
    <t>Fruit Salad</t>
  </si>
  <si>
    <t>Apero Spritz</t>
  </si>
  <si>
    <t>Campari Spritz</t>
  </si>
  <si>
    <t>Lillet Spritz</t>
  </si>
  <si>
    <t>Hugo Spritz</t>
  </si>
  <si>
    <t>Rose Spritz</t>
  </si>
  <si>
    <t>White Wine Spritz</t>
  </si>
  <si>
    <t xml:space="preserve"> </t>
  </si>
  <si>
    <t>Negroni</t>
  </si>
  <si>
    <t>Old Fashioned</t>
  </si>
  <si>
    <t>E Martini</t>
  </si>
  <si>
    <t>P Margarita</t>
  </si>
  <si>
    <t>Sekanjebin</t>
  </si>
  <si>
    <t xml:space="preserve">Khakshir </t>
  </si>
  <si>
    <t>Doogh</t>
  </si>
  <si>
    <t>Fattoush</t>
  </si>
  <si>
    <t xml:space="preserve">Fruit </t>
  </si>
  <si>
    <t>Prosecco Superior</t>
  </si>
  <si>
    <t>Kir Royale</t>
  </si>
  <si>
    <t>Champagne</t>
  </si>
  <si>
    <t>Bloody Mary</t>
  </si>
  <si>
    <t>Clem Martini</t>
  </si>
  <si>
    <t>Kedgeree</t>
  </si>
  <si>
    <t>Simit</t>
  </si>
  <si>
    <t>Gardener</t>
  </si>
  <si>
    <t>Full English</t>
  </si>
  <si>
    <t>Shakshuka</t>
  </si>
  <si>
    <t>Turkish Eggs</t>
  </si>
  <si>
    <t>Houmi</t>
  </si>
  <si>
    <t>Panir Bereshteh</t>
  </si>
  <si>
    <t>Purgatory</t>
  </si>
  <si>
    <t>Benedict</t>
  </si>
  <si>
    <t>Royal</t>
  </si>
  <si>
    <t xml:space="preserve">Smashed Avo </t>
  </si>
  <si>
    <t>Florentine</t>
  </si>
  <si>
    <t>j</t>
  </si>
  <si>
    <t>Lunch</t>
  </si>
  <si>
    <t>Breakfast</t>
  </si>
  <si>
    <t xml:space="preserve">Zucchine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</si>
</sst>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u/>
      <sz val="10"/>
      <color indexed="12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rgb="FF444444"/>
      <name val="Arial"/>
      <family val="2"/>
    </font>
    <font>
      <sz val="8"/>
      <name val="Calibri"/>
      <family val="2"/>
      <scheme val="minor"/>
    </font>
    <font>
      <sz val="11"/>
      <color rgb="FF000000"/>
      <name val="Calibri"/>
      <family val="2"/>
      <scheme val="minor"/>
    </font>
    <font>
      <sz val="8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4">
    <xf numFmtId="0" fontId="0" fillId="0" borderId="0"/>
    <xf numFmtId="0" fontId="4" fillId="2" borderId="0" applyNumberFormat="0" applyBorder="0" applyAlignment="0" applyProtection="0"/>
    <xf numFmtId="0" fontId="3" fillId="0" borderId="0" applyNumberFormat="0" applyFill="0" applyBorder="0" applyAlignment="0" applyProtection="0">
      <alignment vertical="top"/>
      <protection locked="0"/>
    </xf>
    <xf numFmtId="0" fontId="5" fillId="3" borderId="0" applyNumberFormat="0" applyBorder="0" applyAlignment="0" applyProtection="0"/>
  </cellStyleXfs>
  <cellXfs count="196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3" fontId="0" fillId="0" borderId="1" xfId="0" applyNumberFormat="1" applyBorder="1" applyAlignment="1">
      <alignment horizontal="center" vertical="center"/>
    </xf>
    <xf numFmtId="4" fontId="0" fillId="0" borderId="1" xfId="0" applyNumberFormat="1" applyBorder="1" applyAlignment="1">
      <alignment horizontal="center" vertical="center"/>
    </xf>
    <xf numFmtId="3" fontId="0" fillId="0" borderId="0" xfId="0" applyNumberFormat="1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0" fillId="4" borderId="0" xfId="0" applyFill="1" applyAlignment="1">
      <alignment horizontal="center" vertical="center"/>
    </xf>
    <xf numFmtId="0" fontId="0" fillId="0" borderId="2" xfId="0" applyBorder="1" applyAlignment="1">
      <alignment horizontal="left" vertical="center"/>
    </xf>
    <xf numFmtId="0" fontId="0" fillId="0" borderId="3" xfId="0" applyBorder="1" applyAlignment="1">
      <alignment horizontal="left" vertical="top"/>
    </xf>
    <xf numFmtId="0" fontId="0" fillId="5" borderId="0" xfId="0" applyFill="1" applyAlignment="1">
      <alignment horizontal="center" vertical="center"/>
    </xf>
    <xf numFmtId="0" fontId="0" fillId="5" borderId="0" xfId="0" applyFill="1"/>
    <xf numFmtId="0" fontId="0" fillId="5" borderId="4" xfId="0" applyFill="1" applyBorder="1" applyAlignment="1">
      <alignment horizontal="center" vertical="center"/>
    </xf>
    <xf numFmtId="0" fontId="0" fillId="5" borderId="5" xfId="0" applyFill="1" applyBorder="1" applyAlignment="1">
      <alignment horizontal="left" vertical="center"/>
    </xf>
    <xf numFmtId="0" fontId="0" fillId="5" borderId="5" xfId="0" applyFill="1" applyBorder="1" applyAlignment="1">
      <alignment horizontal="center" vertical="center"/>
    </xf>
    <xf numFmtId="0" fontId="0" fillId="5" borderId="5" xfId="0" applyFill="1" applyBorder="1"/>
    <xf numFmtId="0" fontId="0" fillId="5" borderId="6" xfId="0" applyFill="1" applyBorder="1"/>
    <xf numFmtId="0" fontId="0" fillId="5" borderId="7" xfId="0" applyFill="1" applyBorder="1" applyAlignment="1">
      <alignment horizontal="center" vertical="center"/>
    </xf>
    <xf numFmtId="0" fontId="0" fillId="5" borderId="8" xfId="0" applyFill="1" applyBorder="1"/>
    <xf numFmtId="0" fontId="0" fillId="5" borderId="0" xfId="0" applyFill="1" applyAlignment="1">
      <alignment horizontal="left" vertical="center"/>
    </xf>
    <xf numFmtId="0" fontId="0" fillId="0" borderId="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4" fontId="0" fillId="0" borderId="0" xfId="0" applyNumberForma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0" fillId="5" borderId="10" xfId="0" applyFill="1" applyBorder="1" applyAlignment="1">
      <alignment horizontal="center" vertical="center"/>
    </xf>
    <xf numFmtId="0" fontId="0" fillId="5" borderId="11" xfId="0" applyFill="1" applyBorder="1" applyAlignment="1">
      <alignment horizontal="left" vertical="center"/>
    </xf>
    <xf numFmtId="0" fontId="0" fillId="5" borderId="11" xfId="0" applyFill="1" applyBorder="1" applyAlignment="1">
      <alignment horizontal="center" vertical="center"/>
    </xf>
    <xf numFmtId="0" fontId="0" fillId="5" borderId="11" xfId="0" applyFill="1" applyBorder="1"/>
    <xf numFmtId="0" fontId="0" fillId="5" borderId="12" xfId="0" applyFill="1" applyBorder="1"/>
    <xf numFmtId="0" fontId="0" fillId="0" borderId="14" xfId="0" applyBorder="1" applyAlignment="1">
      <alignment horizontal="left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left" vertical="top"/>
    </xf>
    <xf numFmtId="0" fontId="0" fillId="5" borderId="7" xfId="0" applyFill="1" applyBorder="1"/>
    <xf numFmtId="3" fontId="0" fillId="0" borderId="9" xfId="0" applyNumberFormat="1" applyBorder="1" applyAlignment="1">
      <alignment horizontal="center" vertical="center"/>
    </xf>
    <xf numFmtId="4" fontId="0" fillId="0" borderId="15" xfId="0" applyNumberFormat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5" borderId="19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0" xfId="0" applyFont="1" applyBorder="1" applyAlignment="1">
      <alignment horizontal="left" vertical="center"/>
    </xf>
    <xf numFmtId="0" fontId="0" fillId="0" borderId="21" xfId="0" applyBorder="1" applyAlignment="1">
      <alignment horizontal="center" vertical="center"/>
    </xf>
    <xf numFmtId="3" fontId="0" fillId="6" borderId="16" xfId="0" applyNumberFormat="1" applyFill="1" applyBorder="1" applyAlignment="1">
      <alignment horizontal="center" vertical="center"/>
    </xf>
    <xf numFmtId="3" fontId="0" fillId="6" borderId="20" xfId="0" applyNumberFormat="1" applyFill="1" applyBorder="1" applyAlignment="1">
      <alignment horizontal="center" vertical="center"/>
    </xf>
    <xf numFmtId="4" fontId="0" fillId="6" borderId="20" xfId="0" applyNumberFormat="1" applyFill="1" applyBorder="1" applyAlignment="1">
      <alignment horizontal="center" vertical="center"/>
    </xf>
    <xf numFmtId="4" fontId="0" fillId="6" borderId="17" xfId="0" applyNumberFormat="1" applyFill="1" applyBorder="1" applyAlignment="1">
      <alignment horizontal="center" vertical="center"/>
    </xf>
    <xf numFmtId="0" fontId="5" fillId="3" borderId="20" xfId="3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3" fillId="0" borderId="0" xfId="2" applyAlignment="1" applyProtection="1">
      <alignment horizontal="center" vertical="center"/>
    </xf>
    <xf numFmtId="0" fontId="0" fillId="0" borderId="24" xfId="0" applyBorder="1" applyAlignment="1">
      <alignment horizontal="left" vertical="center"/>
    </xf>
    <xf numFmtId="0" fontId="3" fillId="5" borderId="5" xfId="2" applyFill="1" applyBorder="1" applyAlignment="1" applyProtection="1">
      <alignment horizontal="left" vertical="center"/>
    </xf>
    <xf numFmtId="0" fontId="6" fillId="0" borderId="1" xfId="0" applyFont="1" applyBorder="1" applyAlignment="1" applyProtection="1">
      <alignment horizontal="left" vertical="center"/>
      <protection locked="0"/>
    </xf>
    <xf numFmtId="3" fontId="0" fillId="0" borderId="1" xfId="0" applyNumberFormat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3" fontId="0" fillId="0" borderId="22" xfId="0" applyNumberFormat="1" applyBorder="1" applyAlignment="1" applyProtection="1">
      <alignment horizontal="center" vertical="center"/>
      <protection locked="0"/>
    </xf>
    <xf numFmtId="0" fontId="0" fillId="7" borderId="3" xfId="0" applyFill="1" applyBorder="1" applyAlignment="1" applyProtection="1">
      <alignment horizontal="center" vertical="center"/>
      <protection locked="0"/>
    </xf>
    <xf numFmtId="0" fontId="4" fillId="2" borderId="0" xfId="1" applyAlignment="1">
      <alignment horizontal="center"/>
    </xf>
    <xf numFmtId="0" fontId="0" fillId="0" borderId="15" xfId="0" applyBorder="1" applyAlignment="1" applyProtection="1">
      <alignment horizontal="center" vertical="center"/>
      <protection locked="0"/>
    </xf>
    <xf numFmtId="0" fontId="0" fillId="5" borderId="19" xfId="0" applyFill="1" applyBorder="1" applyAlignment="1" applyProtection="1">
      <alignment horizontal="center" vertical="center"/>
      <protection locked="0"/>
    </xf>
    <xf numFmtId="0" fontId="6" fillId="0" borderId="22" xfId="0" applyFont="1" applyBorder="1" applyAlignment="1" applyProtection="1">
      <alignment horizontal="center" vertical="center"/>
      <protection locked="0"/>
    </xf>
    <xf numFmtId="0" fontId="0" fillId="0" borderId="23" xfId="0" applyBorder="1" applyAlignment="1" applyProtection="1">
      <alignment horizontal="center" vertical="center"/>
      <protection locked="0"/>
    </xf>
    <xf numFmtId="3" fontId="0" fillId="0" borderId="39" xfId="0" applyNumberFormat="1" applyBorder="1" applyAlignment="1" applyProtection="1">
      <alignment horizontal="center" vertical="center"/>
      <protection locked="0"/>
    </xf>
    <xf numFmtId="3" fontId="0" fillId="6" borderId="44" xfId="0" applyNumberFormat="1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3" fillId="8" borderId="5" xfId="2" applyFill="1" applyBorder="1" applyAlignment="1" applyProtection="1">
      <alignment horizontal="left" vertical="center"/>
    </xf>
    <xf numFmtId="0" fontId="0" fillId="8" borderId="5" xfId="0" applyFill="1" applyBorder="1" applyAlignment="1">
      <alignment horizontal="left" vertical="center"/>
    </xf>
    <xf numFmtId="0" fontId="0" fillId="8" borderId="5" xfId="0" applyFill="1" applyBorder="1" applyAlignment="1">
      <alignment horizontal="center" vertical="center"/>
    </xf>
    <xf numFmtId="0" fontId="0" fillId="8" borderId="6" xfId="0" applyFill="1" applyBorder="1"/>
    <xf numFmtId="0" fontId="0" fillId="8" borderId="7" xfId="0" applyFill="1" applyBorder="1" applyAlignment="1">
      <alignment horizontal="center" vertical="center"/>
    </xf>
    <xf numFmtId="0" fontId="0" fillId="8" borderId="2" xfId="0" applyFill="1" applyBorder="1" applyAlignment="1">
      <alignment horizontal="left" vertical="center"/>
    </xf>
    <xf numFmtId="0" fontId="0" fillId="8" borderId="19" xfId="0" applyFill="1" applyBorder="1" applyAlignment="1">
      <alignment horizontal="center" vertical="center"/>
    </xf>
    <xf numFmtId="0" fontId="0" fillId="8" borderId="3" xfId="0" applyFill="1" applyBorder="1" applyAlignment="1">
      <alignment horizontal="left" vertical="top"/>
    </xf>
    <xf numFmtId="0" fontId="0" fillId="8" borderId="3" xfId="0" applyFill="1" applyBorder="1" applyAlignment="1" applyProtection="1">
      <alignment horizontal="center" vertical="center"/>
      <protection locked="0"/>
    </xf>
    <xf numFmtId="0" fontId="0" fillId="8" borderId="0" xfId="0" applyFill="1" applyAlignment="1">
      <alignment horizontal="center" vertical="center"/>
    </xf>
    <xf numFmtId="0" fontId="0" fillId="8" borderId="8" xfId="0" applyFill="1" applyBorder="1"/>
    <xf numFmtId="0" fontId="0" fillId="8" borderId="0" xfId="0" applyFill="1" applyAlignment="1">
      <alignment horizontal="left" vertical="center"/>
    </xf>
    <xf numFmtId="0" fontId="0" fillId="8" borderId="2" xfId="0" applyFill="1" applyBorder="1" applyAlignment="1">
      <alignment horizontal="left" vertical="top"/>
    </xf>
    <xf numFmtId="0" fontId="0" fillId="8" borderId="38" xfId="0" applyFill="1" applyBorder="1" applyAlignment="1">
      <alignment horizontal="center" vertical="center"/>
    </xf>
    <xf numFmtId="0" fontId="0" fillId="8" borderId="41" xfId="0" applyFill="1" applyBorder="1" applyAlignment="1" applyProtection="1">
      <alignment horizontal="center" vertical="center"/>
      <protection locked="0" hidden="1"/>
    </xf>
    <xf numFmtId="0" fontId="0" fillId="8" borderId="7" xfId="0" applyFill="1" applyBorder="1" applyAlignment="1" applyProtection="1">
      <alignment horizontal="center" vertical="center"/>
      <protection locked="0" hidden="1"/>
    </xf>
    <xf numFmtId="0" fontId="0" fillId="8" borderId="9" xfId="0" applyFill="1" applyBorder="1" applyAlignment="1">
      <alignment horizontal="center" vertical="center"/>
    </xf>
    <xf numFmtId="0" fontId="6" fillId="8" borderId="1" xfId="0" applyFont="1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6" fillId="8" borderId="15" xfId="0" applyFont="1" applyFill="1" applyBorder="1" applyAlignment="1">
      <alignment horizontal="center" vertical="center"/>
    </xf>
    <xf numFmtId="0" fontId="6" fillId="8" borderId="42" xfId="0" applyFont="1" applyFill="1" applyBorder="1" applyAlignment="1">
      <alignment horizontal="center" vertical="center"/>
    </xf>
    <xf numFmtId="0" fontId="6" fillId="8" borderId="1" xfId="0" applyFont="1" applyFill="1" applyBorder="1" applyAlignment="1" applyProtection="1">
      <alignment horizontal="center" vertical="center"/>
      <protection locked="0"/>
    </xf>
    <xf numFmtId="0" fontId="6" fillId="8" borderId="9" xfId="0" applyFont="1" applyFill="1" applyBorder="1" applyAlignment="1" applyProtection="1">
      <alignment horizontal="center" vertical="center"/>
      <protection locked="0"/>
    </xf>
    <xf numFmtId="0" fontId="6" fillId="8" borderId="15" xfId="0" applyFont="1" applyFill="1" applyBorder="1" applyAlignment="1" applyProtection="1">
      <alignment horizontal="center" vertical="center"/>
      <protection locked="0"/>
    </xf>
    <xf numFmtId="0" fontId="6" fillId="8" borderId="20" xfId="0" applyFont="1" applyFill="1" applyBorder="1" applyAlignment="1" applyProtection="1">
      <alignment horizontal="center" vertical="center"/>
      <protection locked="0"/>
    </xf>
    <xf numFmtId="0" fontId="6" fillId="8" borderId="17" xfId="0" applyFont="1" applyFill="1" applyBorder="1" applyAlignment="1" applyProtection="1">
      <alignment horizontal="center" vertical="center"/>
      <protection locked="0"/>
    </xf>
    <xf numFmtId="0" fontId="6" fillId="8" borderId="33" xfId="0" applyFont="1" applyFill="1" applyBorder="1" applyAlignment="1" applyProtection="1">
      <alignment horizontal="center" vertical="center"/>
      <protection locked="0"/>
    </xf>
    <xf numFmtId="0" fontId="6" fillId="8" borderId="22" xfId="0" applyFont="1" applyFill="1" applyBorder="1" applyAlignment="1">
      <alignment horizontal="center" vertical="center"/>
    </xf>
    <xf numFmtId="0" fontId="0" fillId="8" borderId="23" xfId="0" applyFill="1" applyBorder="1" applyAlignment="1">
      <alignment horizontal="center" vertical="center"/>
    </xf>
    <xf numFmtId="0" fontId="5" fillId="8" borderId="20" xfId="3" applyFill="1" applyBorder="1" applyAlignment="1">
      <alignment horizontal="center" vertical="center"/>
    </xf>
    <xf numFmtId="0" fontId="6" fillId="8" borderId="20" xfId="0" applyFont="1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5" fillId="8" borderId="17" xfId="3" applyFill="1" applyBorder="1" applyAlignment="1">
      <alignment horizontal="center" vertical="center"/>
    </xf>
    <xf numFmtId="0" fontId="5" fillId="8" borderId="16" xfId="3" applyFill="1" applyBorder="1" applyAlignment="1">
      <alignment horizontal="center" vertical="center"/>
    </xf>
    <xf numFmtId="0" fontId="6" fillId="8" borderId="0" xfId="0" applyFont="1" applyFill="1" applyAlignment="1">
      <alignment horizontal="center"/>
    </xf>
    <xf numFmtId="0" fontId="6" fillId="8" borderId="0" xfId="0" applyFont="1" applyFill="1" applyAlignment="1">
      <alignment horizontal="center" vertical="center"/>
    </xf>
    <xf numFmtId="0" fontId="0" fillId="8" borderId="10" xfId="0" applyFill="1" applyBorder="1" applyAlignment="1">
      <alignment horizontal="center" vertical="center"/>
    </xf>
    <xf numFmtId="0" fontId="0" fillId="8" borderId="11" xfId="0" applyFill="1" applyBorder="1" applyAlignment="1">
      <alignment horizontal="left" vertical="center"/>
    </xf>
    <xf numFmtId="0" fontId="0" fillId="8" borderId="11" xfId="0" applyFill="1" applyBorder="1" applyAlignment="1">
      <alignment horizontal="center" vertical="center"/>
    </xf>
    <xf numFmtId="0" fontId="0" fillId="8" borderId="12" xfId="0" applyFill="1" applyBorder="1"/>
    <xf numFmtId="0" fontId="10" fillId="0" borderId="0" xfId="0" applyFont="1"/>
    <xf numFmtId="0" fontId="11" fillId="8" borderId="9" xfId="0" applyFont="1" applyFill="1" applyBorder="1" applyAlignment="1">
      <alignment horizontal="center" vertical="center" wrapText="1"/>
    </xf>
    <xf numFmtId="0" fontId="11" fillId="8" borderId="1" xfId="0" applyFont="1" applyFill="1" applyBorder="1" applyAlignment="1" applyProtection="1">
      <alignment horizontal="center" vertical="center" wrapText="1"/>
      <protection locked="0" hidden="1"/>
    </xf>
    <xf numFmtId="0" fontId="11" fillId="8" borderId="15" xfId="0" applyFont="1" applyFill="1" applyBorder="1" applyAlignment="1" applyProtection="1">
      <alignment horizontal="center" vertical="center" wrapText="1"/>
      <protection locked="0" hidden="1"/>
    </xf>
    <xf numFmtId="0" fontId="11" fillId="8" borderId="7" xfId="0" applyFont="1" applyFill="1" applyBorder="1" applyAlignment="1" applyProtection="1">
      <alignment horizontal="center" vertical="center"/>
      <protection locked="0" hidden="1"/>
    </xf>
    <xf numFmtId="0" fontId="11" fillId="8" borderId="13" xfId="0" applyFont="1" applyFill="1" applyBorder="1" applyAlignment="1" applyProtection="1">
      <alignment horizontal="center" vertical="center" wrapText="1"/>
      <protection locked="0" hidden="1"/>
    </xf>
    <xf numFmtId="0" fontId="11" fillId="8" borderId="14" xfId="0" applyFont="1" applyFill="1" applyBorder="1" applyAlignment="1" applyProtection="1">
      <alignment horizontal="center" vertical="center" wrapText="1"/>
      <protection locked="0" hidden="1"/>
    </xf>
    <xf numFmtId="0" fontId="11" fillId="8" borderId="36" xfId="0" applyFont="1" applyFill="1" applyBorder="1" applyAlignment="1" applyProtection="1">
      <alignment horizontal="center" vertical="center" wrapText="1"/>
      <protection locked="0" hidden="1"/>
    </xf>
    <xf numFmtId="0" fontId="11" fillId="8" borderId="39" xfId="0" applyFont="1" applyFill="1" applyBorder="1" applyAlignment="1" applyProtection="1">
      <alignment horizontal="center" vertical="center" wrapText="1"/>
      <protection locked="0" hidden="1"/>
    </xf>
    <xf numFmtId="0" fontId="11" fillId="8" borderId="13" xfId="0" applyFont="1" applyFill="1" applyBorder="1" applyAlignment="1" applyProtection="1">
      <alignment horizontal="center" vertical="center" wrapText="1"/>
      <protection hidden="1"/>
    </xf>
    <xf numFmtId="0" fontId="11" fillId="8" borderId="1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5" borderId="8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6" fillId="8" borderId="39" xfId="0" applyFont="1" applyFill="1" applyBorder="1" applyAlignment="1" applyProtection="1">
      <alignment horizontal="center" vertical="center"/>
      <protection locked="0"/>
    </xf>
    <xf numFmtId="0" fontId="5" fillId="8" borderId="44" xfId="3" applyFill="1" applyBorder="1" applyAlignment="1">
      <alignment horizontal="center" vertical="center"/>
    </xf>
    <xf numFmtId="0" fontId="11" fillId="8" borderId="46" xfId="0" applyFont="1" applyFill="1" applyBorder="1" applyAlignment="1" applyProtection="1">
      <alignment horizontal="center" vertical="center" wrapText="1"/>
      <protection hidden="1"/>
    </xf>
    <xf numFmtId="0" fontId="6" fillId="8" borderId="47" xfId="0" applyFont="1" applyFill="1" applyBorder="1" applyAlignment="1" applyProtection="1">
      <alignment horizontal="center" vertical="center"/>
      <protection locked="0"/>
    </xf>
    <xf numFmtId="0" fontId="5" fillId="8" borderId="48" xfId="3" applyFill="1" applyBorder="1" applyAlignment="1">
      <alignment horizontal="center" vertical="center"/>
    </xf>
    <xf numFmtId="0" fontId="0" fillId="8" borderId="19" xfId="0" applyFill="1" applyBorder="1"/>
    <xf numFmtId="0" fontId="11" fillId="8" borderId="19" xfId="0" applyFont="1" applyFill="1" applyBorder="1" applyAlignment="1">
      <alignment horizontal="center" vertical="center" wrapText="1"/>
    </xf>
    <xf numFmtId="0" fontId="11" fillId="8" borderId="26" xfId="0" applyFont="1" applyFill="1" applyBorder="1" applyAlignment="1" applyProtection="1">
      <alignment horizontal="center" vertical="center" wrapTex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locked="0" hidden="1"/>
    </xf>
    <xf numFmtId="0" fontId="11" fillId="8" borderId="37" xfId="0" applyFont="1" applyFill="1" applyBorder="1" applyAlignment="1">
      <alignment horizontal="center" vertical="center" wrapText="1"/>
    </xf>
    <xf numFmtId="0" fontId="0" fillId="8" borderId="31" xfId="0" applyFill="1" applyBorder="1" applyAlignment="1">
      <alignment horizontal="center" vertical="center"/>
    </xf>
    <xf numFmtId="0" fontId="0" fillId="8" borderId="28" xfId="0" applyFill="1" applyBorder="1" applyAlignment="1" applyProtection="1">
      <alignment horizontal="left" vertical="center"/>
      <protection locked="0" hidden="1"/>
    </xf>
    <xf numFmtId="0" fontId="0" fillId="8" borderId="49" xfId="0" applyFill="1" applyBorder="1" applyAlignment="1" applyProtection="1">
      <alignment horizontal="center" vertical="center"/>
      <protection locked="0" hidden="1"/>
    </xf>
    <xf numFmtId="0" fontId="0" fillId="8" borderId="5" xfId="0" applyFill="1" applyBorder="1"/>
    <xf numFmtId="0" fontId="0" fillId="8" borderId="0" xfId="0" applyFill="1"/>
    <xf numFmtId="0" fontId="0" fillId="8" borderId="7" xfId="0" applyFill="1" applyBorder="1"/>
    <xf numFmtId="0" fontId="11" fillId="8" borderId="7" xfId="0" applyFont="1" applyFill="1" applyBorder="1" applyAlignment="1">
      <alignment horizontal="center" vertical="center" wrapText="1"/>
    </xf>
    <xf numFmtId="0" fontId="0" fillId="8" borderId="11" xfId="0" applyFill="1" applyBorder="1"/>
    <xf numFmtId="0" fontId="8" fillId="8" borderId="1" xfId="0" applyFont="1" applyFill="1" applyBorder="1" applyAlignment="1" applyProtection="1">
      <alignment horizontal="left" vertical="top"/>
      <protection locked="0"/>
    </xf>
    <xf numFmtId="3" fontId="0" fillId="8" borderId="1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6" fillId="8" borderId="25" xfId="0" applyFont="1" applyFill="1" applyBorder="1" applyAlignment="1" applyProtection="1">
      <alignment horizontal="left" vertical="center"/>
      <protection locked="0" hidden="1"/>
    </xf>
    <xf numFmtId="16" fontId="0" fillId="8" borderId="3" xfId="0" applyNumberFormat="1" applyFill="1" applyBorder="1" applyAlignment="1" applyProtection="1">
      <alignment horizontal="center" vertical="center"/>
      <protection locked="0"/>
    </xf>
    <xf numFmtId="0" fontId="0" fillId="0" borderId="27" xfId="0" applyBorder="1" applyAlignment="1" applyProtection="1">
      <alignment horizontal="left" vertical="center"/>
      <protection locked="0"/>
    </xf>
    <xf numFmtId="0" fontId="0" fillId="0" borderId="28" xfId="0" applyBorder="1" applyAlignment="1" applyProtection="1">
      <alignment horizontal="left" vertical="center"/>
      <protection locked="0"/>
    </xf>
    <xf numFmtId="0" fontId="0" fillId="0" borderId="29" xfId="0" applyBorder="1" applyAlignment="1" applyProtection="1">
      <alignment horizontal="left" vertical="center"/>
      <protection locked="0"/>
    </xf>
    <xf numFmtId="14" fontId="0" fillId="7" borderId="27" xfId="0" applyNumberFormat="1" applyFill="1" applyBorder="1" applyAlignment="1" applyProtection="1">
      <alignment horizontal="center" vertical="top"/>
      <protection locked="0"/>
    </xf>
    <xf numFmtId="14" fontId="0" fillId="7" borderId="28" xfId="0" applyNumberFormat="1" applyFill="1" applyBorder="1" applyAlignment="1" applyProtection="1">
      <alignment horizontal="center" vertical="top"/>
      <protection locked="0"/>
    </xf>
    <xf numFmtId="14" fontId="0" fillId="7" borderId="30" xfId="0" applyNumberFormat="1" applyFill="1" applyBorder="1" applyAlignment="1" applyProtection="1">
      <alignment horizontal="center" vertical="top"/>
      <protection locked="0"/>
    </xf>
    <xf numFmtId="20" fontId="0" fillId="7" borderId="31" xfId="0" applyNumberFormat="1" applyFill="1" applyBorder="1" applyAlignment="1" applyProtection="1">
      <alignment horizontal="center" vertical="top"/>
      <protection locked="0"/>
    </xf>
    <xf numFmtId="20" fontId="0" fillId="7" borderId="28" xfId="0" applyNumberFormat="1" applyFill="1" applyBorder="1" applyAlignment="1" applyProtection="1">
      <alignment horizontal="center" vertical="top"/>
      <protection locked="0"/>
    </xf>
    <xf numFmtId="20" fontId="0" fillId="7" borderId="30" xfId="0" applyNumberFormat="1" applyFill="1" applyBorder="1" applyAlignment="1" applyProtection="1">
      <alignment horizontal="center" vertical="top"/>
      <protection locked="0"/>
    </xf>
    <xf numFmtId="0" fontId="0" fillId="0" borderId="24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34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2" xfId="0" applyBorder="1" applyAlignment="1">
      <alignment horizontal="center" vertical="center" wrapText="1"/>
    </xf>
    <xf numFmtId="0" fontId="0" fillId="0" borderId="33" xfId="0" applyBorder="1" applyAlignment="1">
      <alignment horizontal="center" vertical="center" wrapText="1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8" borderId="14" xfId="0" applyFill="1" applyBorder="1" applyAlignment="1" applyProtection="1">
      <alignment horizontal="center" vertical="center"/>
      <protection locked="0" hidden="1"/>
    </xf>
    <xf numFmtId="0" fontId="0" fillId="8" borderId="36" xfId="0" applyFill="1" applyBorder="1" applyAlignment="1" applyProtection="1">
      <alignment horizontal="center" vertical="center"/>
      <protection locked="0" hidden="1"/>
    </xf>
    <xf numFmtId="0" fontId="0" fillId="8" borderId="18" xfId="0" applyFill="1" applyBorder="1" applyAlignment="1" applyProtection="1">
      <alignment horizontal="center" vertical="center"/>
      <protection locked="0" hidden="1"/>
    </xf>
    <xf numFmtId="0" fontId="0" fillId="8" borderId="32" xfId="0" applyFill="1" applyBorder="1" applyAlignment="1" applyProtection="1">
      <alignment horizontal="center" vertical="center"/>
      <protection locked="0" hidden="1"/>
    </xf>
    <xf numFmtId="0" fontId="0" fillId="8" borderId="2" xfId="0" applyFill="1" applyBorder="1" applyAlignment="1" applyProtection="1">
      <alignment horizontal="center" vertical="center"/>
      <protection locked="0" hidden="1"/>
    </xf>
    <xf numFmtId="0" fontId="0" fillId="8" borderId="3" xfId="0" applyFill="1" applyBorder="1" applyAlignment="1" applyProtection="1">
      <alignment horizontal="center" vertical="center"/>
      <protection locked="0" hidden="1"/>
    </xf>
    <xf numFmtId="0" fontId="0" fillId="8" borderId="27" xfId="0" applyFill="1" applyBorder="1" applyAlignment="1" applyProtection="1">
      <alignment horizontal="center" vertical="center"/>
      <protection locked="0" hidden="1"/>
    </xf>
    <xf numFmtId="0" fontId="0" fillId="0" borderId="40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 wrapText="1"/>
    </xf>
    <xf numFmtId="0" fontId="6" fillId="8" borderId="45" xfId="0" applyFont="1" applyFill="1" applyBorder="1" applyAlignment="1">
      <alignment horizontal="left" vertical="center"/>
    </xf>
    <xf numFmtId="0" fontId="6" fillId="8" borderId="44" xfId="0" applyFont="1" applyFill="1" applyBorder="1" applyAlignment="1">
      <alignment horizontal="left" vertical="center"/>
    </xf>
    <xf numFmtId="0" fontId="0" fillId="8" borderId="27" xfId="0" applyFill="1" applyBorder="1" applyAlignment="1" applyProtection="1">
      <alignment horizontal="left" vertical="center"/>
      <protection locked="0"/>
    </xf>
    <xf numFmtId="0" fontId="0" fillId="8" borderId="28" xfId="0" applyFill="1" applyBorder="1" applyAlignment="1" applyProtection="1">
      <alignment horizontal="left" vertical="center"/>
      <protection locked="0"/>
    </xf>
    <xf numFmtId="0" fontId="0" fillId="8" borderId="29" xfId="0" applyFill="1" applyBorder="1" applyAlignment="1" applyProtection="1">
      <alignment horizontal="left" vertical="center"/>
      <protection locked="0"/>
    </xf>
    <xf numFmtId="14" fontId="0" fillId="8" borderId="27" xfId="0" applyNumberFormat="1" applyFill="1" applyBorder="1" applyAlignment="1" applyProtection="1">
      <alignment horizontal="center" vertical="top"/>
      <protection locked="0"/>
    </xf>
    <xf numFmtId="14" fontId="0" fillId="8" borderId="28" xfId="0" applyNumberFormat="1" applyFill="1" applyBorder="1" applyAlignment="1" applyProtection="1">
      <alignment horizontal="center" vertical="top"/>
      <protection locked="0"/>
    </xf>
    <xf numFmtId="14" fontId="0" fillId="8" borderId="30" xfId="0" applyNumberFormat="1" applyFill="1" applyBorder="1" applyAlignment="1" applyProtection="1">
      <alignment horizontal="center" vertical="top"/>
      <protection locked="0"/>
    </xf>
    <xf numFmtId="20" fontId="0" fillId="8" borderId="28" xfId="0" applyNumberFormat="1" applyFill="1" applyBorder="1" applyAlignment="1" applyProtection="1">
      <alignment horizontal="center" vertical="top"/>
      <protection locked="0"/>
    </xf>
    <xf numFmtId="20" fontId="0" fillId="8" borderId="30" xfId="0" applyNumberFormat="1" applyFill="1" applyBorder="1" applyAlignment="1" applyProtection="1">
      <alignment horizontal="center" vertical="top"/>
      <protection locked="0"/>
    </xf>
    <xf numFmtId="0" fontId="0" fillId="8" borderId="31" xfId="0" applyFill="1" applyBorder="1" applyAlignment="1" applyProtection="1">
      <alignment horizontal="center" vertical="center"/>
      <protection locked="0" hidden="1"/>
    </xf>
    <xf numFmtId="0" fontId="0" fillId="8" borderId="28" xfId="0" applyFill="1" applyBorder="1" applyAlignment="1" applyProtection="1">
      <alignment horizontal="center" vertical="center"/>
      <protection locked="0" hidden="1"/>
    </xf>
    <xf numFmtId="0" fontId="0" fillId="8" borderId="29" xfId="0" applyFill="1" applyBorder="1" applyAlignment="1" applyProtection="1">
      <alignment horizontal="center" vertical="center"/>
      <protection locked="0" hidden="1"/>
    </xf>
    <xf numFmtId="0" fontId="0" fillId="8" borderId="38" xfId="0" applyFill="1" applyBorder="1" applyAlignment="1" applyProtection="1">
      <alignment horizontal="center" vertical="center"/>
      <protection locked="0" hidden="1"/>
    </xf>
    <xf numFmtId="0" fontId="0" fillId="8" borderId="25" xfId="0" applyFill="1" applyBorder="1" applyAlignment="1" applyProtection="1">
      <alignment horizontal="center" vertical="center"/>
      <protection locked="0" hidden="1"/>
    </xf>
    <xf numFmtId="0" fontId="0" fillId="8" borderId="26" xfId="0" applyFill="1" applyBorder="1" applyAlignment="1" applyProtection="1">
      <alignment horizontal="center" vertical="center"/>
      <protection locked="0" hidden="1"/>
    </xf>
  </cellXfs>
  <cellStyles count="4">
    <cellStyle name="Bad" xfId="1" builtinId="27"/>
    <cellStyle name="Hyperlink" xfId="2" builtinId="8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microsoft.com/office/2017/06/relationships/rdRichValueTypes" Target="richData/rdRichValueTyp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microsoft.com/office/2017/06/relationships/rdRichValueStructure" Target="richData/rdrichvaluestructure.xml"/><Relationship Id="rId5" Type="http://schemas.openxmlformats.org/officeDocument/2006/relationships/worksheet" Target="worksheets/sheet5.xml"/><Relationship Id="rId10" Type="http://schemas.microsoft.com/office/2017/06/relationships/rdRichValue" Target="richData/rdrichvalue.xml"/><Relationship Id="rId4" Type="http://schemas.openxmlformats.org/officeDocument/2006/relationships/worksheet" Target="worksheets/sheet4.xml"/><Relationship Id="rId9" Type="http://schemas.openxmlformats.org/officeDocument/2006/relationships/sheetMetadata" Target="metadata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1">
  <rv s="0">
    <v>0</v>
    <v>8</v>
    <v>0</v>
    <v>3</v>
  </rv>
</rvData>
</file>

<file path=xl/richData/rdrichvaluestructure.xml><?xml version="1.0" encoding="utf-8"?>
<rvStructures xmlns="http://schemas.microsoft.com/office/spreadsheetml/2017/richdata" count="1">
  <s t="_error">
    <k n="colOffset" t="i"/>
    <k n="errorType" t="i"/>
    <k n="rwOffset" t="i"/>
    <k n="subType" t="i"/>
  </s>
</rvStructur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amicilondon@gmail.com?subject=Ashes%20lunch%20Order" TargetMode="External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amicilondon@gmail.com?subject=England%20face%20Sri%20Lanka%20Day%20One%20Friday%206%20" TargetMode="External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mailto:amicilondon@gmail.com?subject=England%20face%20Sri%20Lanka%20Day%20One%20Friday%206%20" TargetMode="External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mailto:amicilondon@gmail.com?subject=England%20face%20Sri%20Lanka%20Day%20One%20Friday%206%20" TargetMode="External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N43"/>
  <sheetViews>
    <sheetView workbookViewId="0">
      <selection activeCell="C42" sqref="C42"/>
    </sheetView>
  </sheetViews>
  <sheetFormatPr defaultRowHeight="15" x14ac:dyDescent="0.25"/>
  <cols>
    <col min="1" max="1" width="15.42578125" style="52" customWidth="1"/>
    <col min="2" max="7" width="15.5703125" style="52" customWidth="1"/>
    <col min="8" max="14" width="16.42578125" style="52" customWidth="1"/>
    <col min="15" max="16384" width="9.140625" style="52"/>
  </cols>
  <sheetData>
    <row r="1" spans="1:8" x14ac:dyDescent="0.25">
      <c r="A1" s="52" t="s">
        <v>2</v>
      </c>
      <c r="B1" s="52" t="s">
        <v>10</v>
      </c>
      <c r="D1" s="52" t="s">
        <v>23</v>
      </c>
      <c r="E1" s="52" t="s">
        <v>10</v>
      </c>
      <c r="G1" s="52" t="s">
        <v>27</v>
      </c>
    </row>
    <row r="2" spans="1:8" x14ac:dyDescent="0.25">
      <c r="A2" s="52">
        <v>3</v>
      </c>
      <c r="B2" s="52">
        <v>58</v>
      </c>
      <c r="D2" s="52" t="s">
        <v>73</v>
      </c>
      <c r="E2" s="52">
        <v>0</v>
      </c>
      <c r="G2" s="52" t="s">
        <v>28</v>
      </c>
      <c r="H2" s="52">
        <v>0</v>
      </c>
    </row>
    <row r="3" spans="1:8" x14ac:dyDescent="0.25">
      <c r="A3" s="52">
        <v>2</v>
      </c>
      <c r="D3" s="52" t="s">
        <v>74</v>
      </c>
      <c r="E3" s="52">
        <v>0</v>
      </c>
      <c r="G3" s="52" t="s">
        <v>29</v>
      </c>
      <c r="H3" s="52">
        <v>0</v>
      </c>
    </row>
    <row r="4" spans="1:8" x14ac:dyDescent="0.25">
      <c r="A4" s="52">
        <v>1</v>
      </c>
      <c r="D4" s="52" t="s">
        <v>75</v>
      </c>
      <c r="E4" s="52">
        <v>0</v>
      </c>
      <c r="G4" s="52" t="s">
        <v>30</v>
      </c>
      <c r="H4" s="52">
        <v>0</v>
      </c>
    </row>
    <row r="5" spans="1:8" x14ac:dyDescent="0.25">
      <c r="B5" s="52">
        <v>0</v>
      </c>
      <c r="D5" s="52" t="s">
        <v>76</v>
      </c>
      <c r="E5" s="52">
        <v>0</v>
      </c>
      <c r="G5" s="52" t="s">
        <v>31</v>
      </c>
      <c r="H5" s="52">
        <v>0</v>
      </c>
    </row>
    <row r="6" spans="1:8" x14ac:dyDescent="0.25">
      <c r="D6" s="52" t="s">
        <v>77</v>
      </c>
    </row>
    <row r="7" spans="1:8" x14ac:dyDescent="0.25">
      <c r="A7" s="52" t="s">
        <v>19</v>
      </c>
      <c r="B7" s="52">
        <v>12.5</v>
      </c>
      <c r="D7" s="52" t="s">
        <v>78</v>
      </c>
    </row>
    <row r="8" spans="1:8" x14ac:dyDescent="0.25">
      <c r="D8" s="52" t="s">
        <v>79</v>
      </c>
    </row>
    <row r="9" spans="1:8" x14ac:dyDescent="0.25">
      <c r="A9" s="52" t="s">
        <v>20</v>
      </c>
      <c r="B9" s="52" t="s">
        <v>21</v>
      </c>
      <c r="C9" s="52" t="s">
        <v>16</v>
      </c>
      <c r="D9" s="52" t="s">
        <v>15</v>
      </c>
      <c r="E9" s="52" t="s">
        <v>17</v>
      </c>
      <c r="F9" s="52" t="s">
        <v>18</v>
      </c>
    </row>
    <row r="13" spans="1:8" x14ac:dyDescent="0.25">
      <c r="A13" s="52" t="s">
        <v>22</v>
      </c>
      <c r="B13" s="52">
        <v>1</v>
      </c>
    </row>
    <row r="18" spans="1:9" x14ac:dyDescent="0.25">
      <c r="A18" s="52" t="s">
        <v>25</v>
      </c>
      <c r="B18" s="52" t="s">
        <v>91</v>
      </c>
      <c r="C18" s="52" t="s">
        <v>92</v>
      </c>
      <c r="D18" s="52" t="s">
        <v>96</v>
      </c>
      <c r="E18" s="52" t="s">
        <v>95</v>
      </c>
      <c r="F18" s="52" t="s">
        <v>70</v>
      </c>
      <c r="G18" s="52" t="s">
        <v>93</v>
      </c>
      <c r="H18" s="52" t="s">
        <v>94</v>
      </c>
      <c r="I18" s="52" t="s">
        <v>112</v>
      </c>
    </row>
    <row r="20" spans="1:9" x14ac:dyDescent="0.25">
      <c r="A20" s="52" t="s">
        <v>26</v>
      </c>
      <c r="B20" s="52" t="s">
        <v>97</v>
      </c>
      <c r="C20" s="52" t="s">
        <v>98</v>
      </c>
      <c r="D20" s="52" t="s">
        <v>87</v>
      </c>
      <c r="E20" s="52" t="s">
        <v>99</v>
      </c>
      <c r="F20" s="52" t="s">
        <v>71</v>
      </c>
      <c r="G20" s="52" t="s">
        <v>72</v>
      </c>
      <c r="H20" s="52" t="s">
        <v>100</v>
      </c>
      <c r="I20" s="52" t="s">
        <v>101</v>
      </c>
    </row>
    <row r="22" spans="1:9" x14ac:dyDescent="0.25">
      <c r="A22" s="52" t="s">
        <v>0</v>
      </c>
      <c r="B22" s="52" t="s">
        <v>102</v>
      </c>
      <c r="C22" s="52" t="s">
        <v>103</v>
      </c>
      <c r="D22" s="52" t="s">
        <v>33</v>
      </c>
      <c r="E22" s="52" t="s">
        <v>104</v>
      </c>
      <c r="F22" s="52" t="s">
        <v>88</v>
      </c>
    </row>
    <row r="24" spans="1:9" x14ac:dyDescent="0.25">
      <c r="A24" s="52" t="s">
        <v>105</v>
      </c>
      <c r="B24" s="52" t="s">
        <v>106</v>
      </c>
      <c r="C24" s="52" t="s">
        <v>107</v>
      </c>
      <c r="D24" s="52" t="s">
        <v>108</v>
      </c>
      <c r="E24" s="52" t="s">
        <v>109</v>
      </c>
      <c r="F24" s="52" t="s">
        <v>110</v>
      </c>
      <c r="G24" s="52" t="s">
        <v>111</v>
      </c>
    </row>
    <row r="26" spans="1:9" x14ac:dyDescent="0.25">
      <c r="A26" s="63" t="s">
        <v>37</v>
      </c>
      <c r="B26" s="63" t="s">
        <v>38</v>
      </c>
      <c r="C26" s="63" t="s">
        <v>43</v>
      </c>
      <c r="D26" s="63"/>
      <c r="E26" s="63"/>
      <c r="F26" s="63"/>
      <c r="G26" s="63"/>
    </row>
    <row r="27" spans="1:9" x14ac:dyDescent="0.25">
      <c r="A27" s="63"/>
      <c r="B27" s="63"/>
      <c r="C27" s="63"/>
      <c r="D27" s="63"/>
      <c r="E27" s="63"/>
      <c r="F27" s="63"/>
      <c r="G27" s="63"/>
    </row>
    <row r="28" spans="1:9" x14ac:dyDescent="0.25">
      <c r="A28" s="63" t="s">
        <v>44</v>
      </c>
      <c r="B28" s="63" t="s">
        <v>45</v>
      </c>
      <c r="C28" s="63" t="s">
        <v>46</v>
      </c>
      <c r="D28" s="63" t="s">
        <v>47</v>
      </c>
      <c r="E28" s="63" t="s">
        <v>48</v>
      </c>
      <c r="F28" s="63" t="s">
        <v>32</v>
      </c>
      <c r="G28" s="63"/>
    </row>
    <row r="29" spans="1:9" x14ac:dyDescent="0.25">
      <c r="A29" s="63"/>
      <c r="B29" s="63"/>
      <c r="C29" s="63"/>
      <c r="D29" s="63"/>
      <c r="E29" s="63"/>
      <c r="F29" s="63"/>
      <c r="G29" s="63"/>
    </row>
    <row r="30" spans="1:9" x14ac:dyDescent="0.25">
      <c r="A30" s="63" t="s">
        <v>61</v>
      </c>
      <c r="B30" s="63" t="s">
        <v>63</v>
      </c>
      <c r="C30" s="63" t="s">
        <v>58</v>
      </c>
      <c r="D30" s="63" t="s">
        <v>59</v>
      </c>
      <c r="E30" s="63"/>
      <c r="F30" s="63"/>
      <c r="G30" s="63"/>
    </row>
    <row r="31" spans="1:9" x14ac:dyDescent="0.25">
      <c r="A31" s="63"/>
      <c r="B31" s="63"/>
      <c r="C31" s="63"/>
      <c r="D31" s="63"/>
      <c r="E31" s="63"/>
      <c r="F31" s="63"/>
      <c r="G31" s="63"/>
    </row>
    <row r="32" spans="1:9" x14ac:dyDescent="0.25">
      <c r="A32" s="63" t="s">
        <v>57</v>
      </c>
      <c r="B32" s="63" t="s">
        <v>40</v>
      </c>
      <c r="C32" s="63" t="s">
        <v>41</v>
      </c>
      <c r="D32" s="63" t="s">
        <v>42</v>
      </c>
      <c r="E32" s="63"/>
      <c r="F32" s="63"/>
      <c r="G32" s="63"/>
    </row>
    <row r="33" spans="1:14" x14ac:dyDescent="0.25">
      <c r="A33" s="63"/>
      <c r="B33" s="63"/>
      <c r="C33" s="63"/>
      <c r="D33" s="63"/>
      <c r="E33" s="63"/>
      <c r="F33" s="63"/>
      <c r="G33" s="63"/>
    </row>
    <row r="34" spans="1:14" x14ac:dyDescent="0.25">
      <c r="A34" s="63" t="s">
        <v>34</v>
      </c>
      <c r="B34" s="63" t="s">
        <v>49</v>
      </c>
      <c r="C34" s="63" t="s">
        <v>50</v>
      </c>
      <c r="D34" s="63" t="s">
        <v>51</v>
      </c>
      <c r="E34" s="63" t="s">
        <v>47</v>
      </c>
      <c r="F34" s="63"/>
      <c r="G34" s="63"/>
    </row>
    <row r="35" spans="1:14" x14ac:dyDescent="0.25">
      <c r="A35" s="63"/>
      <c r="B35" s="63"/>
      <c r="C35" s="63"/>
      <c r="D35" s="63"/>
      <c r="E35" s="63"/>
      <c r="F35" s="63"/>
      <c r="G35" s="63"/>
    </row>
    <row r="36" spans="1:14" x14ac:dyDescent="0.25">
      <c r="A36" s="63"/>
      <c r="B36" s="63" t="s">
        <v>52</v>
      </c>
      <c r="C36" s="63" t="s">
        <v>53</v>
      </c>
      <c r="D36" s="63"/>
      <c r="E36" s="63"/>
      <c r="F36" s="63"/>
      <c r="G36" s="63"/>
    </row>
    <row r="37" spans="1:14" x14ac:dyDescent="0.25">
      <c r="A37" s="63"/>
      <c r="B37" s="63"/>
      <c r="C37" s="63"/>
      <c r="D37" s="63"/>
      <c r="E37" s="63"/>
      <c r="F37" s="63"/>
      <c r="G37" s="63"/>
    </row>
    <row r="38" spans="1:14" x14ac:dyDescent="0.25">
      <c r="A38" s="63">
        <v>2.5</v>
      </c>
      <c r="B38" s="63" t="s">
        <v>39</v>
      </c>
      <c r="C38" s="63" t="s">
        <v>48</v>
      </c>
      <c r="D38" s="63" t="s">
        <v>46</v>
      </c>
      <c r="E38" s="63" t="s">
        <v>49</v>
      </c>
      <c r="F38" s="63" t="s">
        <v>50</v>
      </c>
      <c r="G38" s="63" t="s">
        <v>51</v>
      </c>
      <c r="H38" s="63" t="s">
        <v>47</v>
      </c>
      <c r="I38" s="63" t="s">
        <v>52</v>
      </c>
      <c r="J38" s="63" t="s">
        <v>53</v>
      </c>
      <c r="K38" s="63" t="s">
        <v>32</v>
      </c>
      <c r="L38" s="63" t="s">
        <v>54</v>
      </c>
      <c r="M38" s="63" t="s">
        <v>55</v>
      </c>
      <c r="N38" s="63" t="s">
        <v>56</v>
      </c>
    </row>
    <row r="39" spans="1:14" x14ac:dyDescent="0.25">
      <c r="A39" s="63">
        <v>3</v>
      </c>
      <c r="B39" s="63" t="s">
        <v>49</v>
      </c>
      <c r="C39" s="63" t="s">
        <v>50</v>
      </c>
      <c r="D39" s="63" t="s">
        <v>51</v>
      </c>
      <c r="E39" s="63" t="s">
        <v>47</v>
      </c>
      <c r="F39" s="63" t="s">
        <v>52</v>
      </c>
      <c r="G39" s="63" t="s">
        <v>53</v>
      </c>
    </row>
    <row r="40" spans="1:14" x14ac:dyDescent="0.25">
      <c r="A40" s="63">
        <v>4</v>
      </c>
      <c r="B40" s="63" t="s">
        <v>32</v>
      </c>
      <c r="C40" s="63" t="s">
        <v>54</v>
      </c>
      <c r="D40" s="63"/>
      <c r="E40" s="63"/>
      <c r="F40" s="63"/>
      <c r="G40" s="63"/>
    </row>
    <row r="41" spans="1:14" x14ac:dyDescent="0.25">
      <c r="A41" s="63">
        <v>6</v>
      </c>
      <c r="B41" s="63" t="s">
        <v>55</v>
      </c>
      <c r="C41" s="63"/>
      <c r="D41" s="63"/>
      <c r="E41" s="63"/>
      <c r="F41" s="63"/>
      <c r="G41" s="63"/>
    </row>
    <row r="42" spans="1:14" x14ac:dyDescent="0.25">
      <c r="A42" s="63">
        <v>8</v>
      </c>
      <c r="B42" s="63" t="s">
        <v>56</v>
      </c>
      <c r="C42" s="63"/>
      <c r="D42" s="63"/>
      <c r="E42" s="63"/>
      <c r="F42" s="63"/>
      <c r="G42" s="63"/>
    </row>
    <row r="43" spans="1:14" x14ac:dyDescent="0.25">
      <c r="A43" s="52">
        <v>2.5</v>
      </c>
      <c r="B43" s="52" t="s">
        <v>60</v>
      </c>
    </row>
  </sheetData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0000"/>
    <pageSetUpPr fitToPage="1"/>
  </sheetPr>
  <dimension ref="A1:AF48"/>
  <sheetViews>
    <sheetView showZeros="0" zoomScaleNormal="100" workbookViewId="0">
      <selection activeCell="AI15" sqref="AI15"/>
    </sheetView>
  </sheetViews>
  <sheetFormatPr defaultRowHeight="15" x14ac:dyDescent="0.25"/>
  <cols>
    <col min="1" max="1" width="4.7109375" style="1" customWidth="1"/>
    <col min="2" max="2" width="14.85546875" style="2" customWidth="1"/>
    <col min="3" max="3" width="12.42578125" style="2" customWidth="1"/>
    <col min="4" max="4" width="8.42578125" style="2" customWidth="1"/>
    <col min="5" max="5" width="9" style="2" customWidth="1"/>
    <col min="6" max="7" width="8.42578125" style="2" customWidth="1"/>
    <col min="8" max="8" width="12.28515625" style="2" customWidth="1"/>
    <col min="9" max="11" width="0" style="1" hidden="1" customWidth="1"/>
    <col min="12" max="12" width="4" style="1" customWidth="1"/>
    <col min="13" max="13" width="8.85546875" style="1" customWidth="1"/>
    <col min="14" max="14" width="10.28515625" style="1" customWidth="1"/>
    <col min="15" max="18" width="11.28515625" style="1" customWidth="1"/>
    <col min="19" max="19" width="3.85546875" style="1" customWidth="1"/>
    <col min="20" max="25" width="13" style="1" customWidth="1"/>
    <col min="26" max="26" width="3.28515625" customWidth="1"/>
    <col min="27" max="27" width="9.7109375" style="1" hidden="1" customWidth="1"/>
    <col min="28" max="28" width="10.42578125" hidden="1" customWidth="1"/>
    <col min="29" max="30" width="7.28515625" hidden="1" customWidth="1"/>
    <col min="31" max="31" width="7.85546875" hidden="1" customWidth="1"/>
    <col min="32" max="32" width="0" hidden="1" customWidth="1"/>
  </cols>
  <sheetData>
    <row r="1" spans="1:32" ht="20.25" customHeight="1" thickTop="1" thickBot="1" x14ac:dyDescent="0.3">
      <c r="A1" s="13"/>
      <c r="B1" s="57" t="s">
        <v>13</v>
      </c>
      <c r="C1" s="14"/>
      <c r="D1" s="14"/>
      <c r="E1" s="14"/>
      <c r="F1" s="14"/>
      <c r="G1" s="14"/>
      <c r="H1" s="14"/>
      <c r="I1" s="15"/>
      <c r="J1" s="15"/>
      <c r="K1" s="15"/>
      <c r="L1" s="15"/>
      <c r="M1" s="15">
        <v>993</v>
      </c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6"/>
      <c r="AA1" s="15"/>
      <c r="AB1" s="16"/>
      <c r="AC1" s="16"/>
      <c r="AD1" s="16"/>
      <c r="AE1" s="16"/>
      <c r="AF1" s="17"/>
    </row>
    <row r="2" spans="1:32" ht="16.5" thickTop="1" thickBot="1" x14ac:dyDescent="0.3">
      <c r="A2" s="18"/>
      <c r="B2" s="9" t="s">
        <v>8</v>
      </c>
      <c r="C2" s="148"/>
      <c r="D2" s="149"/>
      <c r="E2" s="149"/>
      <c r="F2" s="149"/>
      <c r="G2" s="149"/>
      <c r="H2" s="150"/>
      <c r="I2" s="38"/>
      <c r="J2" s="38"/>
      <c r="K2" s="38"/>
      <c r="L2" s="38"/>
      <c r="M2" s="10" t="s">
        <v>7</v>
      </c>
      <c r="N2" s="62"/>
      <c r="O2" s="10" t="s">
        <v>6</v>
      </c>
      <c r="P2" s="151"/>
      <c r="Q2" s="152"/>
      <c r="R2" s="153"/>
      <c r="S2" s="11"/>
      <c r="T2" s="11"/>
      <c r="U2" s="11"/>
      <c r="V2" s="11"/>
      <c r="W2" s="11"/>
      <c r="X2" s="11"/>
      <c r="Y2" s="11"/>
      <c r="Z2" s="12"/>
      <c r="AA2" s="11"/>
      <c r="AB2" s="12"/>
      <c r="AC2" s="12"/>
      <c r="AD2" s="12"/>
      <c r="AE2" s="12"/>
      <c r="AF2" s="19"/>
    </row>
    <row r="3" spans="1:32" ht="16.5" customHeight="1" thickTop="1" thickBot="1" x14ac:dyDescent="0.3">
      <c r="A3" s="18"/>
      <c r="B3" s="20"/>
      <c r="C3" s="20"/>
      <c r="D3" s="20"/>
      <c r="E3" s="20"/>
      <c r="F3" s="20"/>
      <c r="G3" s="20"/>
      <c r="H3" s="20"/>
      <c r="I3" s="11"/>
      <c r="J3" s="11"/>
      <c r="K3" s="11"/>
      <c r="L3" s="11"/>
      <c r="M3" s="11"/>
      <c r="N3" s="11"/>
      <c r="O3" s="34" t="s">
        <v>11</v>
      </c>
      <c r="P3" s="154"/>
      <c r="Q3" s="155"/>
      <c r="R3" s="156"/>
      <c r="S3" s="11"/>
      <c r="T3" s="11"/>
      <c r="U3" s="11"/>
      <c r="V3" s="11"/>
      <c r="W3" s="11"/>
      <c r="X3" s="11"/>
      <c r="Y3" s="11"/>
      <c r="Z3" s="12"/>
      <c r="AA3" s="11"/>
      <c r="AB3" s="12"/>
      <c r="AC3" s="12"/>
      <c r="AD3" s="12"/>
      <c r="AE3" s="12"/>
      <c r="AF3" s="19"/>
    </row>
    <row r="4" spans="1:32" ht="15.75" thickTop="1" x14ac:dyDescent="0.25">
      <c r="A4" s="53"/>
      <c r="B4" s="31"/>
      <c r="C4" s="56"/>
      <c r="D4" s="157"/>
      <c r="E4" s="158"/>
      <c r="F4" s="158"/>
      <c r="G4" s="158"/>
      <c r="H4" s="159"/>
      <c r="I4" s="160"/>
      <c r="J4" s="160"/>
      <c r="K4" s="161"/>
      <c r="L4" s="38"/>
      <c r="M4" s="162"/>
      <c r="N4" s="160"/>
      <c r="O4" s="160"/>
      <c r="P4" s="160"/>
      <c r="Q4" s="160"/>
      <c r="R4" s="160"/>
      <c r="S4" s="38"/>
      <c r="T4" s="162" t="s">
        <v>64</v>
      </c>
      <c r="U4" s="159"/>
      <c r="V4" s="159"/>
      <c r="W4" s="160"/>
      <c r="X4" s="157"/>
      <c r="Y4" s="161"/>
      <c r="Z4" s="35"/>
      <c r="AA4" s="165" t="s">
        <v>2</v>
      </c>
      <c r="AB4" s="167" t="s">
        <v>36</v>
      </c>
      <c r="AC4" s="169" t="s">
        <v>4</v>
      </c>
      <c r="AD4" s="169" t="s">
        <v>3</v>
      </c>
      <c r="AE4" s="163" t="s">
        <v>5</v>
      </c>
      <c r="AF4" s="19"/>
    </row>
    <row r="5" spans="1:32" s="44" customFormat="1" ht="33.75" customHeight="1" x14ac:dyDescent="0.25">
      <c r="A5" s="39"/>
      <c r="B5" s="7" t="s">
        <v>12</v>
      </c>
      <c r="C5" s="7" t="str">
        <f>Prices!B26</f>
        <v>Full House</v>
      </c>
      <c r="D5" s="7" t="str">
        <f>Prices!$A$32</f>
        <v>Egg Prep</v>
      </c>
      <c r="E5" s="7" t="str">
        <f>Prices!C26</f>
        <v>French Toast</v>
      </c>
      <c r="F5" s="7" t="str">
        <f>Prices!A30</f>
        <v>Topping</v>
      </c>
      <c r="G5" s="7" t="s">
        <v>62</v>
      </c>
      <c r="H5" s="7" t="s">
        <v>35</v>
      </c>
      <c r="I5" s="7"/>
      <c r="J5" s="7"/>
      <c r="K5" s="40"/>
      <c r="L5" s="41"/>
      <c r="M5" s="39" t="str">
        <f>Prices!B28</f>
        <v>2 eggs</v>
      </c>
      <c r="N5" s="7" t="str">
        <f>Prices!$A$32</f>
        <v>Egg Prep</v>
      </c>
      <c r="O5" s="39" t="str">
        <f>Prices!C28</f>
        <v>Cherry Tomato</v>
      </c>
      <c r="P5" s="39" t="str">
        <f>Prices!D28</f>
        <v>Avocado</v>
      </c>
      <c r="Q5" s="39" t="str">
        <f>Prices!E28</f>
        <v>Mushroom</v>
      </c>
      <c r="R5" s="39" t="str">
        <f>Prices!F28</f>
        <v>Salmon</v>
      </c>
      <c r="S5" s="41"/>
      <c r="T5" s="39" t="s">
        <v>65</v>
      </c>
      <c r="U5" s="39" t="s">
        <v>66</v>
      </c>
      <c r="V5" s="39" t="s">
        <v>67</v>
      </c>
      <c r="W5" s="39" t="s">
        <v>68</v>
      </c>
      <c r="X5" s="7" t="str">
        <f>Prices!$A$32</f>
        <v>Egg Prep</v>
      </c>
      <c r="Y5" s="40" t="s">
        <v>69</v>
      </c>
      <c r="Z5" s="42"/>
      <c r="AA5" s="166"/>
      <c r="AB5" s="168"/>
      <c r="AC5" s="170"/>
      <c r="AD5" s="170"/>
      <c r="AE5" s="164"/>
      <c r="AF5" s="43"/>
    </row>
    <row r="6" spans="1:32" x14ac:dyDescent="0.25">
      <c r="A6" s="21">
        <v>1</v>
      </c>
      <c r="B6" s="58"/>
      <c r="C6" s="59"/>
      <c r="D6" s="60"/>
      <c r="E6" s="59"/>
      <c r="F6" s="60"/>
      <c r="G6" s="60"/>
      <c r="H6" s="60"/>
      <c r="I6" s="60"/>
      <c r="J6" s="60"/>
      <c r="K6" s="64"/>
      <c r="L6" s="65"/>
      <c r="M6" s="59"/>
      <c r="N6" s="60"/>
      <c r="O6" s="59"/>
      <c r="P6" s="59"/>
      <c r="Q6" s="59"/>
      <c r="R6" s="59"/>
      <c r="S6" s="65"/>
      <c r="T6" s="60"/>
      <c r="U6" s="60"/>
      <c r="V6" s="60"/>
      <c r="W6" s="60"/>
      <c r="X6" s="60"/>
      <c r="Y6" s="60"/>
      <c r="Z6" s="12"/>
      <c r="AA6" s="55" t="str">
        <f>IF(B6&lt;&gt; "","39","")</f>
        <v/>
      </c>
      <c r="AB6" s="59"/>
      <c r="AC6" s="3" t="e">
        <f>+AA6+AB6</f>
        <v>#VALUE!</v>
      </c>
      <c r="AD6" s="4" t="e">
        <f>+AC6*Prices!$B$7/100</f>
        <v>#VALUE!</v>
      </c>
      <c r="AE6" s="37" t="e">
        <f>+AC6+AD6</f>
        <v>#VALUE!</v>
      </c>
      <c r="AF6" s="19"/>
    </row>
    <row r="7" spans="1:32" x14ac:dyDescent="0.25">
      <c r="A7" s="21">
        <v>2</v>
      </c>
      <c r="B7" s="58"/>
      <c r="C7" s="59"/>
      <c r="D7" s="60"/>
      <c r="E7" s="59"/>
      <c r="F7" s="60"/>
      <c r="G7" s="60"/>
      <c r="H7" s="60"/>
      <c r="I7" s="60"/>
      <c r="J7" s="60"/>
      <c r="K7" s="64"/>
      <c r="L7" s="65"/>
      <c r="M7" s="59"/>
      <c r="N7" s="60"/>
      <c r="O7" s="59"/>
      <c r="P7" s="59"/>
      <c r="Q7" s="59"/>
      <c r="R7" s="59"/>
      <c r="S7" s="65"/>
      <c r="T7" s="60"/>
      <c r="U7" s="60"/>
      <c r="V7" s="60"/>
      <c r="W7" s="60"/>
      <c r="X7" s="60"/>
      <c r="Y7" s="60"/>
      <c r="Z7" s="12"/>
      <c r="AA7" s="36"/>
      <c r="AB7" s="59"/>
      <c r="AC7" s="3">
        <f t="shared" ref="AC7:AC36" si="0">+AA7+AB7</f>
        <v>0</v>
      </c>
      <c r="AD7" s="4">
        <f>+AC7*Prices!$B$7/100</f>
        <v>0</v>
      </c>
      <c r="AE7" s="37">
        <f t="shared" ref="AE7:AE36" si="1">+AC7+AD7</f>
        <v>0</v>
      </c>
      <c r="AF7" s="19"/>
    </row>
    <row r="8" spans="1:32" x14ac:dyDescent="0.25">
      <c r="A8" s="21">
        <v>3</v>
      </c>
      <c r="B8" s="58"/>
      <c r="C8" s="59"/>
      <c r="D8" s="60"/>
      <c r="E8" s="59"/>
      <c r="F8" s="60"/>
      <c r="G8" s="60"/>
      <c r="H8" s="60"/>
      <c r="I8" s="60"/>
      <c r="J8" s="60"/>
      <c r="K8" s="64"/>
      <c r="L8" s="65"/>
      <c r="M8" s="59"/>
      <c r="N8" s="60"/>
      <c r="O8" s="59"/>
      <c r="P8" s="59"/>
      <c r="Q8" s="59"/>
      <c r="R8" s="59"/>
      <c r="S8" s="65"/>
      <c r="T8" s="60"/>
      <c r="U8" s="60"/>
      <c r="V8" s="60"/>
      <c r="W8" s="60"/>
      <c r="X8" s="60"/>
      <c r="Y8" s="60"/>
      <c r="Z8" s="12"/>
      <c r="AA8" s="36"/>
      <c r="AB8" s="59"/>
      <c r="AC8" s="3">
        <f t="shared" si="0"/>
        <v>0</v>
      </c>
      <c r="AD8" s="4">
        <f>+AC8*Prices!$B$7/100</f>
        <v>0</v>
      </c>
      <c r="AE8" s="37">
        <f t="shared" si="1"/>
        <v>0</v>
      </c>
      <c r="AF8" s="19"/>
    </row>
    <row r="9" spans="1:32" x14ac:dyDescent="0.25">
      <c r="A9" s="21">
        <v>4</v>
      </c>
      <c r="B9" s="58"/>
      <c r="C9" s="59"/>
      <c r="D9" s="60"/>
      <c r="E9" s="59"/>
      <c r="F9" s="60"/>
      <c r="G9" s="60"/>
      <c r="H9" s="60"/>
      <c r="I9" s="60"/>
      <c r="J9" s="60"/>
      <c r="K9" s="64"/>
      <c r="L9" s="65"/>
      <c r="M9" s="59"/>
      <c r="N9" s="60"/>
      <c r="O9" s="59"/>
      <c r="P9" s="59"/>
      <c r="Q9" s="59"/>
      <c r="R9" s="59"/>
      <c r="S9" s="65"/>
      <c r="T9" s="60"/>
      <c r="U9" s="60"/>
      <c r="V9" s="60"/>
      <c r="W9" s="60"/>
      <c r="X9" s="60"/>
      <c r="Y9" s="60"/>
      <c r="Z9" s="12"/>
      <c r="AA9" s="36"/>
      <c r="AB9" s="59"/>
      <c r="AC9" s="3">
        <f t="shared" si="0"/>
        <v>0</v>
      </c>
      <c r="AD9" s="4">
        <f>+AC9*Prices!$B$7/100</f>
        <v>0</v>
      </c>
      <c r="AE9" s="37">
        <f t="shared" si="1"/>
        <v>0</v>
      </c>
      <c r="AF9" s="19"/>
    </row>
    <row r="10" spans="1:32" x14ac:dyDescent="0.25">
      <c r="A10" s="21">
        <v>5</v>
      </c>
      <c r="B10" s="58"/>
      <c r="C10" s="59"/>
      <c r="D10" s="60"/>
      <c r="E10" s="59"/>
      <c r="F10" s="60"/>
      <c r="G10" s="60"/>
      <c r="H10" s="60"/>
      <c r="I10" s="60"/>
      <c r="J10" s="60"/>
      <c r="K10" s="64"/>
      <c r="L10" s="65"/>
      <c r="M10" s="59"/>
      <c r="N10" s="60"/>
      <c r="O10" s="59"/>
      <c r="P10" s="59"/>
      <c r="Q10" s="59"/>
      <c r="R10" s="59"/>
      <c r="S10" s="65"/>
      <c r="T10" s="60"/>
      <c r="U10" s="60"/>
      <c r="V10" s="60"/>
      <c r="W10" s="60"/>
      <c r="X10" s="60"/>
      <c r="Y10" s="60"/>
      <c r="Z10" s="12"/>
      <c r="AA10" s="36"/>
      <c r="AB10" s="59"/>
      <c r="AC10" s="3">
        <f t="shared" si="0"/>
        <v>0</v>
      </c>
      <c r="AD10" s="4">
        <f>+AC10*Prices!$B$7/100</f>
        <v>0</v>
      </c>
      <c r="AE10" s="37">
        <f t="shared" si="1"/>
        <v>0</v>
      </c>
      <c r="AF10" s="19"/>
    </row>
    <row r="11" spans="1:32" x14ac:dyDescent="0.25">
      <c r="A11" s="21">
        <v>6</v>
      </c>
      <c r="B11" s="58"/>
      <c r="C11" s="59"/>
      <c r="D11" s="60"/>
      <c r="E11" s="59"/>
      <c r="F11" s="60"/>
      <c r="G11" s="60"/>
      <c r="H11" s="60"/>
      <c r="I11" s="60"/>
      <c r="J11" s="60"/>
      <c r="K11" s="64"/>
      <c r="L11" s="65"/>
      <c r="M11" s="59"/>
      <c r="N11" s="60"/>
      <c r="O11" s="59"/>
      <c r="P11" s="59"/>
      <c r="Q11" s="59"/>
      <c r="R11" s="59"/>
      <c r="S11" s="65"/>
      <c r="T11" s="60"/>
      <c r="U11" s="60"/>
      <c r="V11" s="60"/>
      <c r="W11" s="60"/>
      <c r="X11" s="60"/>
      <c r="Y11" s="60"/>
      <c r="Z11" s="12"/>
      <c r="AA11" s="36"/>
      <c r="AB11" s="59"/>
      <c r="AC11" s="3">
        <f t="shared" si="0"/>
        <v>0</v>
      </c>
      <c r="AD11" s="4">
        <f>+AC11*Prices!$B$7/100</f>
        <v>0</v>
      </c>
      <c r="AE11" s="37">
        <f t="shared" si="1"/>
        <v>0</v>
      </c>
      <c r="AF11" s="19"/>
    </row>
    <row r="12" spans="1:32" x14ac:dyDescent="0.25">
      <c r="A12" s="21">
        <v>7</v>
      </c>
      <c r="B12" s="58"/>
      <c r="C12" s="59"/>
      <c r="D12" s="60"/>
      <c r="E12" s="59"/>
      <c r="F12" s="60"/>
      <c r="G12" s="60"/>
      <c r="H12" s="60"/>
      <c r="I12" s="60"/>
      <c r="J12" s="60"/>
      <c r="K12" s="64"/>
      <c r="L12" s="65"/>
      <c r="M12" s="59"/>
      <c r="N12" s="60"/>
      <c r="O12" s="59"/>
      <c r="P12" s="59"/>
      <c r="Q12" s="59"/>
      <c r="R12" s="59"/>
      <c r="S12" s="65"/>
      <c r="T12" s="60"/>
      <c r="U12" s="60"/>
      <c r="V12" s="60"/>
      <c r="W12" s="60"/>
      <c r="X12" s="60"/>
      <c r="Y12" s="60"/>
      <c r="Z12" s="12"/>
      <c r="AA12" s="36"/>
      <c r="AB12" s="59"/>
      <c r="AC12" s="3">
        <f t="shared" si="0"/>
        <v>0</v>
      </c>
      <c r="AD12" s="4">
        <f>+AC12*Prices!$B$7/100</f>
        <v>0</v>
      </c>
      <c r="AE12" s="37">
        <f t="shared" si="1"/>
        <v>0</v>
      </c>
      <c r="AF12" s="19"/>
    </row>
    <row r="13" spans="1:32" x14ac:dyDescent="0.25">
      <c r="A13" s="21">
        <v>8</v>
      </c>
      <c r="B13" s="58"/>
      <c r="C13" s="59"/>
      <c r="D13" s="60"/>
      <c r="E13" s="59"/>
      <c r="F13" s="60"/>
      <c r="G13" s="60"/>
      <c r="H13" s="60"/>
      <c r="I13" s="60"/>
      <c r="J13" s="60"/>
      <c r="K13" s="64"/>
      <c r="L13" s="65"/>
      <c r="M13" s="59"/>
      <c r="N13" s="60"/>
      <c r="O13" s="59"/>
      <c r="P13" s="59"/>
      <c r="Q13" s="59"/>
      <c r="R13" s="59"/>
      <c r="S13" s="65"/>
      <c r="T13" s="60"/>
      <c r="U13" s="60"/>
      <c r="V13" s="60"/>
      <c r="W13" s="60"/>
      <c r="X13" s="60"/>
      <c r="Y13" s="60"/>
      <c r="Z13" s="12"/>
      <c r="AA13" s="36"/>
      <c r="AB13" s="59"/>
      <c r="AC13" s="3">
        <f t="shared" si="0"/>
        <v>0</v>
      </c>
      <c r="AD13" s="4">
        <f>+AC13*Prices!$B$7/100</f>
        <v>0</v>
      </c>
      <c r="AE13" s="37">
        <f t="shared" si="1"/>
        <v>0</v>
      </c>
      <c r="AF13" s="19"/>
    </row>
    <row r="14" spans="1:32" x14ac:dyDescent="0.25">
      <c r="A14" s="21">
        <v>9</v>
      </c>
      <c r="B14" s="58"/>
      <c r="C14" s="59"/>
      <c r="D14" s="60"/>
      <c r="E14" s="59"/>
      <c r="F14" s="60"/>
      <c r="G14" s="60"/>
      <c r="H14" s="60"/>
      <c r="I14" s="60"/>
      <c r="J14" s="60"/>
      <c r="K14" s="64"/>
      <c r="L14" s="65"/>
      <c r="M14" s="59"/>
      <c r="N14" s="60"/>
      <c r="O14" s="59"/>
      <c r="P14" s="59"/>
      <c r="Q14" s="59"/>
      <c r="R14" s="59"/>
      <c r="S14" s="65"/>
      <c r="T14" s="60"/>
      <c r="U14" s="60"/>
      <c r="V14" s="60"/>
      <c r="W14" s="60"/>
      <c r="X14" s="60"/>
      <c r="Y14" s="60"/>
      <c r="Z14" s="12"/>
      <c r="AA14" s="36"/>
      <c r="AB14" s="59"/>
      <c r="AC14" s="3">
        <f t="shared" si="0"/>
        <v>0</v>
      </c>
      <c r="AD14" s="4">
        <f>+AC14*Prices!$B$7/100</f>
        <v>0</v>
      </c>
      <c r="AE14" s="37">
        <f t="shared" si="1"/>
        <v>0</v>
      </c>
      <c r="AF14" s="19"/>
    </row>
    <row r="15" spans="1:32" x14ac:dyDescent="0.25">
      <c r="A15" s="21">
        <v>10</v>
      </c>
      <c r="B15" s="58"/>
      <c r="C15" s="59"/>
      <c r="D15" s="60"/>
      <c r="E15" s="59"/>
      <c r="F15" s="60"/>
      <c r="G15" s="60"/>
      <c r="H15" s="60"/>
      <c r="I15" s="60"/>
      <c r="J15" s="60"/>
      <c r="K15" s="64"/>
      <c r="L15" s="65"/>
      <c r="M15" s="59"/>
      <c r="N15" s="60"/>
      <c r="O15" s="59"/>
      <c r="P15" s="59"/>
      <c r="Q15" s="59"/>
      <c r="R15" s="59"/>
      <c r="S15" s="65"/>
      <c r="T15" s="60"/>
      <c r="U15" s="60"/>
      <c r="V15" s="60"/>
      <c r="W15" s="60"/>
      <c r="X15" s="60"/>
      <c r="Y15" s="60"/>
      <c r="Z15" s="12"/>
      <c r="AA15" s="36"/>
      <c r="AB15" s="59"/>
      <c r="AC15" s="3">
        <f t="shared" si="0"/>
        <v>0</v>
      </c>
      <c r="AD15" s="4">
        <f>+AC15*Prices!$B$7/100</f>
        <v>0</v>
      </c>
      <c r="AE15" s="37">
        <f t="shared" si="1"/>
        <v>0</v>
      </c>
      <c r="AF15" s="19"/>
    </row>
    <row r="16" spans="1:32" x14ac:dyDescent="0.25">
      <c r="A16" s="21">
        <v>11</v>
      </c>
      <c r="B16" s="58"/>
      <c r="C16" s="59"/>
      <c r="D16" s="60"/>
      <c r="E16" s="59"/>
      <c r="F16" s="60"/>
      <c r="G16" s="60"/>
      <c r="H16" s="60"/>
      <c r="I16" s="60"/>
      <c r="J16" s="60"/>
      <c r="K16" s="64"/>
      <c r="L16" s="65"/>
      <c r="M16" s="59"/>
      <c r="N16" s="60"/>
      <c r="O16" s="59"/>
      <c r="P16" s="59"/>
      <c r="Q16" s="59"/>
      <c r="R16" s="59"/>
      <c r="S16" s="65"/>
      <c r="T16" s="60"/>
      <c r="U16" s="60"/>
      <c r="V16" s="60"/>
      <c r="W16" s="60"/>
      <c r="X16" s="60"/>
      <c r="Y16" s="60"/>
      <c r="Z16" s="12"/>
      <c r="AA16" s="36"/>
      <c r="AB16" s="59"/>
      <c r="AC16" s="3">
        <f t="shared" si="0"/>
        <v>0</v>
      </c>
      <c r="AD16" s="4">
        <f>+AC16*Prices!$B$7/100</f>
        <v>0</v>
      </c>
      <c r="AE16" s="37">
        <f t="shared" si="1"/>
        <v>0</v>
      </c>
      <c r="AF16" s="19"/>
    </row>
    <row r="17" spans="1:32" x14ac:dyDescent="0.25">
      <c r="A17" s="21">
        <v>12</v>
      </c>
      <c r="B17" s="58"/>
      <c r="C17" s="59"/>
      <c r="D17" s="60"/>
      <c r="E17" s="59"/>
      <c r="F17" s="60"/>
      <c r="G17" s="60"/>
      <c r="H17" s="60"/>
      <c r="I17" s="60"/>
      <c r="J17" s="60"/>
      <c r="K17" s="64"/>
      <c r="L17" s="65"/>
      <c r="M17" s="59"/>
      <c r="N17" s="60"/>
      <c r="O17" s="59"/>
      <c r="P17" s="59"/>
      <c r="Q17" s="59"/>
      <c r="R17" s="59"/>
      <c r="S17" s="65"/>
      <c r="T17" s="60"/>
      <c r="U17" s="60"/>
      <c r="V17" s="60"/>
      <c r="W17" s="60"/>
      <c r="X17" s="60"/>
      <c r="Y17" s="60"/>
      <c r="Z17" s="12"/>
      <c r="AA17" s="36"/>
      <c r="AB17" s="59"/>
      <c r="AC17" s="3">
        <f t="shared" si="0"/>
        <v>0</v>
      </c>
      <c r="AD17" s="4">
        <f>+AC17*Prices!$B$7/100</f>
        <v>0</v>
      </c>
      <c r="AE17" s="37">
        <f t="shared" si="1"/>
        <v>0</v>
      </c>
      <c r="AF17" s="19"/>
    </row>
    <row r="18" spans="1:32" x14ac:dyDescent="0.25">
      <c r="A18" s="21">
        <v>13</v>
      </c>
      <c r="B18" s="58"/>
      <c r="C18" s="59"/>
      <c r="D18" s="60"/>
      <c r="E18" s="59"/>
      <c r="F18" s="60"/>
      <c r="G18" s="60"/>
      <c r="H18" s="60"/>
      <c r="I18" s="60"/>
      <c r="J18" s="60"/>
      <c r="K18" s="64"/>
      <c r="L18" s="65"/>
      <c r="M18" s="59"/>
      <c r="N18" s="60"/>
      <c r="O18" s="59"/>
      <c r="P18" s="59"/>
      <c r="Q18" s="59"/>
      <c r="R18" s="59"/>
      <c r="S18" s="65"/>
      <c r="T18" s="60"/>
      <c r="U18" s="60"/>
      <c r="V18" s="60"/>
      <c r="W18" s="60"/>
      <c r="X18" s="60"/>
      <c r="Y18" s="60"/>
      <c r="Z18" s="12"/>
      <c r="AA18" s="36"/>
      <c r="AB18" s="59"/>
      <c r="AC18" s="3">
        <f t="shared" si="0"/>
        <v>0</v>
      </c>
      <c r="AD18" s="4">
        <f>+AC18*Prices!$B$7/100</f>
        <v>0</v>
      </c>
      <c r="AE18" s="37">
        <f t="shared" si="1"/>
        <v>0</v>
      </c>
      <c r="AF18" s="19"/>
    </row>
    <row r="19" spans="1:32" x14ac:dyDescent="0.25">
      <c r="A19" s="21">
        <v>14</v>
      </c>
      <c r="B19" s="58"/>
      <c r="C19" s="59"/>
      <c r="D19" s="60"/>
      <c r="E19" s="59"/>
      <c r="F19" s="60"/>
      <c r="G19" s="60"/>
      <c r="H19" s="60"/>
      <c r="I19" s="60"/>
      <c r="J19" s="60"/>
      <c r="K19" s="64"/>
      <c r="L19" s="65"/>
      <c r="M19" s="59"/>
      <c r="N19" s="60"/>
      <c r="O19" s="59"/>
      <c r="P19" s="59"/>
      <c r="Q19" s="59"/>
      <c r="R19" s="59"/>
      <c r="S19" s="65"/>
      <c r="T19" s="60"/>
      <c r="U19" s="60"/>
      <c r="V19" s="60"/>
      <c r="W19" s="60"/>
      <c r="X19" s="60"/>
      <c r="Y19" s="60"/>
      <c r="Z19" s="12"/>
      <c r="AA19" s="36"/>
      <c r="AB19" s="59"/>
      <c r="AC19" s="3">
        <f t="shared" si="0"/>
        <v>0</v>
      </c>
      <c r="AD19" s="4">
        <f>+AC19*Prices!$B$7/100</f>
        <v>0</v>
      </c>
      <c r="AE19" s="37">
        <f t="shared" si="1"/>
        <v>0</v>
      </c>
      <c r="AF19" s="19"/>
    </row>
    <row r="20" spans="1:32" x14ac:dyDescent="0.25">
      <c r="A20" s="21">
        <v>15</v>
      </c>
      <c r="B20" s="58"/>
      <c r="C20" s="59"/>
      <c r="D20" s="60"/>
      <c r="E20" s="59"/>
      <c r="F20" s="60"/>
      <c r="G20" s="60"/>
      <c r="H20" s="60"/>
      <c r="I20" s="60"/>
      <c r="J20" s="60"/>
      <c r="K20" s="64"/>
      <c r="L20" s="65"/>
      <c r="M20" s="59"/>
      <c r="N20" s="60"/>
      <c r="O20" s="59"/>
      <c r="P20" s="59"/>
      <c r="Q20" s="59"/>
      <c r="R20" s="59"/>
      <c r="S20" s="65"/>
      <c r="T20" s="60"/>
      <c r="U20" s="60"/>
      <c r="V20" s="60"/>
      <c r="W20" s="60"/>
      <c r="X20" s="60"/>
      <c r="Y20" s="60"/>
      <c r="Z20" s="12"/>
      <c r="AA20" s="36"/>
      <c r="AB20" s="59"/>
      <c r="AC20" s="3">
        <f t="shared" si="0"/>
        <v>0</v>
      </c>
      <c r="AD20" s="4">
        <f>+AC20*Prices!$B$7/100</f>
        <v>0</v>
      </c>
      <c r="AE20" s="37">
        <f t="shared" si="1"/>
        <v>0</v>
      </c>
      <c r="AF20" s="19"/>
    </row>
    <row r="21" spans="1:32" x14ac:dyDescent="0.25">
      <c r="A21" s="21">
        <v>16</v>
      </c>
      <c r="B21" s="58"/>
      <c r="C21" s="59"/>
      <c r="D21" s="60"/>
      <c r="E21" s="59"/>
      <c r="F21" s="60"/>
      <c r="G21" s="60"/>
      <c r="H21" s="60"/>
      <c r="I21" s="60"/>
      <c r="J21" s="60"/>
      <c r="K21" s="64"/>
      <c r="L21" s="65"/>
      <c r="M21" s="59"/>
      <c r="N21" s="60"/>
      <c r="O21" s="59"/>
      <c r="P21" s="59"/>
      <c r="Q21" s="59"/>
      <c r="R21" s="59"/>
      <c r="S21" s="65"/>
      <c r="T21" s="60"/>
      <c r="U21" s="60"/>
      <c r="V21" s="60"/>
      <c r="W21" s="60"/>
      <c r="X21" s="60"/>
      <c r="Y21" s="60"/>
      <c r="Z21" s="12"/>
      <c r="AA21" s="36"/>
      <c r="AB21" s="59"/>
      <c r="AC21" s="3">
        <f t="shared" si="0"/>
        <v>0</v>
      </c>
      <c r="AD21" s="4">
        <f>+AC21*Prices!$B$7/100</f>
        <v>0</v>
      </c>
      <c r="AE21" s="37">
        <f t="shared" si="1"/>
        <v>0</v>
      </c>
      <c r="AF21" s="19"/>
    </row>
    <row r="22" spans="1:32" x14ac:dyDescent="0.25">
      <c r="A22" s="21">
        <v>17</v>
      </c>
      <c r="B22" s="58"/>
      <c r="C22" s="59"/>
      <c r="D22" s="60"/>
      <c r="E22" s="59"/>
      <c r="F22" s="60"/>
      <c r="G22" s="60"/>
      <c r="H22" s="60"/>
      <c r="I22" s="60"/>
      <c r="J22" s="60"/>
      <c r="K22" s="64"/>
      <c r="L22" s="65"/>
      <c r="M22" s="59"/>
      <c r="N22" s="60"/>
      <c r="O22" s="59"/>
      <c r="P22" s="59"/>
      <c r="Q22" s="59"/>
      <c r="R22" s="59"/>
      <c r="S22" s="65"/>
      <c r="T22" s="60"/>
      <c r="U22" s="60"/>
      <c r="V22" s="60"/>
      <c r="W22" s="60"/>
      <c r="X22" s="60"/>
      <c r="Y22" s="60"/>
      <c r="Z22" s="12"/>
      <c r="AA22" s="36"/>
      <c r="AB22" s="59"/>
      <c r="AC22" s="3">
        <f t="shared" si="0"/>
        <v>0</v>
      </c>
      <c r="AD22" s="4">
        <f>+AC22*Prices!$B$7/100</f>
        <v>0</v>
      </c>
      <c r="AE22" s="37">
        <f t="shared" si="1"/>
        <v>0</v>
      </c>
      <c r="AF22" s="19"/>
    </row>
    <row r="23" spans="1:32" x14ac:dyDescent="0.25">
      <c r="A23" s="21">
        <v>18</v>
      </c>
      <c r="B23" s="58"/>
      <c r="C23" s="59"/>
      <c r="D23" s="60"/>
      <c r="E23" s="59"/>
      <c r="F23" s="60"/>
      <c r="G23" s="60"/>
      <c r="H23" s="60"/>
      <c r="I23" s="60"/>
      <c r="J23" s="60"/>
      <c r="K23" s="64"/>
      <c r="L23" s="65"/>
      <c r="M23" s="59"/>
      <c r="N23" s="60"/>
      <c r="O23" s="59"/>
      <c r="P23" s="59"/>
      <c r="Q23" s="59"/>
      <c r="R23" s="59"/>
      <c r="S23" s="65"/>
      <c r="T23" s="60"/>
      <c r="U23" s="60"/>
      <c r="V23" s="60"/>
      <c r="W23" s="60"/>
      <c r="X23" s="60"/>
      <c r="Y23" s="60"/>
      <c r="Z23" s="12"/>
      <c r="AA23" s="36"/>
      <c r="AB23" s="59"/>
      <c r="AC23" s="3">
        <f t="shared" si="0"/>
        <v>0</v>
      </c>
      <c r="AD23" s="4">
        <f>+AC23*Prices!$B$7/100</f>
        <v>0</v>
      </c>
      <c r="AE23" s="37">
        <f t="shared" si="1"/>
        <v>0</v>
      </c>
      <c r="AF23" s="19"/>
    </row>
    <row r="24" spans="1:32" x14ac:dyDescent="0.25">
      <c r="A24" s="21">
        <v>19</v>
      </c>
      <c r="B24" s="58"/>
      <c r="C24" s="59"/>
      <c r="D24" s="60"/>
      <c r="E24" s="59"/>
      <c r="F24" s="60"/>
      <c r="G24" s="60"/>
      <c r="H24" s="60"/>
      <c r="I24" s="60"/>
      <c r="J24" s="60"/>
      <c r="K24" s="64"/>
      <c r="L24" s="65"/>
      <c r="M24" s="59"/>
      <c r="N24" s="60"/>
      <c r="O24" s="59"/>
      <c r="P24" s="59"/>
      <c r="Q24" s="59"/>
      <c r="R24" s="59"/>
      <c r="S24" s="65"/>
      <c r="T24" s="60"/>
      <c r="U24" s="60"/>
      <c r="V24" s="60"/>
      <c r="W24" s="60"/>
      <c r="X24" s="60"/>
      <c r="Y24" s="60"/>
      <c r="Z24" s="12"/>
      <c r="AA24" s="36"/>
      <c r="AB24" s="59"/>
      <c r="AC24" s="3">
        <f t="shared" si="0"/>
        <v>0</v>
      </c>
      <c r="AD24" s="4">
        <f>+AC24*Prices!$B$7/100</f>
        <v>0</v>
      </c>
      <c r="AE24" s="37">
        <f t="shared" si="1"/>
        <v>0</v>
      </c>
      <c r="AF24" s="19"/>
    </row>
    <row r="25" spans="1:32" x14ac:dyDescent="0.25">
      <c r="A25" s="21">
        <v>20</v>
      </c>
      <c r="B25" s="58"/>
      <c r="C25" s="59"/>
      <c r="D25" s="60"/>
      <c r="E25" s="59"/>
      <c r="F25" s="60"/>
      <c r="G25" s="60"/>
      <c r="H25" s="60"/>
      <c r="I25" s="60"/>
      <c r="J25" s="60"/>
      <c r="K25" s="64"/>
      <c r="L25" s="65"/>
      <c r="M25" s="59"/>
      <c r="N25" s="60"/>
      <c r="O25" s="59"/>
      <c r="P25" s="59"/>
      <c r="Q25" s="59"/>
      <c r="R25" s="59"/>
      <c r="S25" s="65"/>
      <c r="T25" s="60"/>
      <c r="U25" s="60"/>
      <c r="V25" s="60"/>
      <c r="W25" s="60"/>
      <c r="X25" s="60"/>
      <c r="Y25" s="60"/>
      <c r="Z25" s="12"/>
      <c r="AA25" s="36"/>
      <c r="AB25" s="59"/>
      <c r="AC25" s="3">
        <f t="shared" si="0"/>
        <v>0</v>
      </c>
      <c r="AD25" s="4">
        <f>+AC25*Prices!$B$7/100</f>
        <v>0</v>
      </c>
      <c r="AE25" s="37">
        <f t="shared" si="1"/>
        <v>0</v>
      </c>
      <c r="AF25" s="19"/>
    </row>
    <row r="26" spans="1:32" x14ac:dyDescent="0.25">
      <c r="A26" s="21">
        <v>21</v>
      </c>
      <c r="B26" s="58"/>
      <c r="C26" s="59"/>
      <c r="D26" s="60"/>
      <c r="E26" s="59"/>
      <c r="F26" s="60"/>
      <c r="G26" s="60"/>
      <c r="H26" s="60"/>
      <c r="I26" s="60"/>
      <c r="J26" s="60"/>
      <c r="K26" s="64"/>
      <c r="L26" s="65"/>
      <c r="M26" s="59"/>
      <c r="N26" s="60"/>
      <c r="O26" s="59"/>
      <c r="P26" s="59"/>
      <c r="Q26" s="59"/>
      <c r="R26" s="59"/>
      <c r="S26" s="65"/>
      <c r="T26" s="60"/>
      <c r="U26" s="60"/>
      <c r="V26" s="60"/>
      <c r="W26" s="60"/>
      <c r="X26" s="60"/>
      <c r="Y26" s="60"/>
      <c r="Z26" s="12"/>
      <c r="AA26" s="36"/>
      <c r="AB26" s="59"/>
      <c r="AC26" s="3">
        <f t="shared" si="0"/>
        <v>0</v>
      </c>
      <c r="AD26" s="4">
        <f>+AC26*Prices!$B$7/100</f>
        <v>0</v>
      </c>
      <c r="AE26" s="37">
        <f t="shared" si="1"/>
        <v>0</v>
      </c>
      <c r="AF26" s="19"/>
    </row>
    <row r="27" spans="1:32" x14ac:dyDescent="0.25">
      <c r="A27" s="21">
        <v>22</v>
      </c>
      <c r="B27" s="58"/>
      <c r="C27" s="59"/>
      <c r="D27" s="60"/>
      <c r="E27" s="59"/>
      <c r="F27" s="60"/>
      <c r="G27" s="60"/>
      <c r="H27" s="60"/>
      <c r="I27" s="60"/>
      <c r="J27" s="60"/>
      <c r="K27" s="64"/>
      <c r="L27" s="65"/>
      <c r="M27" s="59"/>
      <c r="N27" s="60"/>
      <c r="O27" s="59"/>
      <c r="P27" s="59"/>
      <c r="Q27" s="59"/>
      <c r="R27" s="59"/>
      <c r="S27" s="65"/>
      <c r="T27" s="60"/>
      <c r="U27" s="60"/>
      <c r="V27" s="60"/>
      <c r="W27" s="60"/>
      <c r="X27" s="60"/>
      <c r="Y27" s="60"/>
      <c r="Z27" s="12"/>
      <c r="AA27" s="36"/>
      <c r="AB27" s="59"/>
      <c r="AC27" s="3">
        <f t="shared" si="0"/>
        <v>0</v>
      </c>
      <c r="AD27" s="4">
        <f>+AC27*Prices!$B$7/100</f>
        <v>0</v>
      </c>
      <c r="AE27" s="37">
        <f t="shared" si="1"/>
        <v>0</v>
      </c>
      <c r="AF27" s="19"/>
    </row>
    <row r="28" spans="1:32" x14ac:dyDescent="0.25">
      <c r="A28" s="21">
        <v>23</v>
      </c>
      <c r="B28" s="58"/>
      <c r="C28" s="59"/>
      <c r="D28" s="60"/>
      <c r="E28" s="59"/>
      <c r="F28" s="60"/>
      <c r="G28" s="60"/>
      <c r="H28" s="60"/>
      <c r="I28" s="60"/>
      <c r="J28" s="60"/>
      <c r="K28" s="64"/>
      <c r="L28" s="65"/>
      <c r="M28" s="59"/>
      <c r="N28" s="60"/>
      <c r="O28" s="59"/>
      <c r="P28" s="59"/>
      <c r="Q28" s="59"/>
      <c r="R28" s="59"/>
      <c r="S28" s="65"/>
      <c r="T28" s="60"/>
      <c r="U28" s="60"/>
      <c r="V28" s="60"/>
      <c r="W28" s="60"/>
      <c r="X28" s="60"/>
      <c r="Y28" s="60"/>
      <c r="Z28" s="12"/>
      <c r="AA28" s="36"/>
      <c r="AB28" s="59"/>
      <c r="AC28" s="3">
        <f t="shared" si="0"/>
        <v>0</v>
      </c>
      <c r="AD28" s="4">
        <f>+AC28*Prices!$B$7/100</f>
        <v>0</v>
      </c>
      <c r="AE28" s="37">
        <f t="shared" si="1"/>
        <v>0</v>
      </c>
      <c r="AF28" s="19"/>
    </row>
    <row r="29" spans="1:32" x14ac:dyDescent="0.25">
      <c r="A29" s="21">
        <v>24</v>
      </c>
      <c r="B29" s="58"/>
      <c r="C29" s="59"/>
      <c r="D29" s="60"/>
      <c r="E29" s="59"/>
      <c r="F29" s="60"/>
      <c r="G29" s="60"/>
      <c r="H29" s="60"/>
      <c r="I29" s="60"/>
      <c r="J29" s="60"/>
      <c r="K29" s="64"/>
      <c r="L29" s="65"/>
      <c r="M29" s="59"/>
      <c r="N29" s="60"/>
      <c r="O29" s="59"/>
      <c r="P29" s="59"/>
      <c r="Q29" s="59"/>
      <c r="R29" s="59"/>
      <c r="S29" s="65"/>
      <c r="T29" s="60"/>
      <c r="U29" s="60"/>
      <c r="V29" s="60"/>
      <c r="W29" s="60"/>
      <c r="X29" s="60"/>
      <c r="Y29" s="60"/>
      <c r="Z29" s="12"/>
      <c r="AA29" s="36"/>
      <c r="AB29" s="59"/>
      <c r="AC29" s="3">
        <f t="shared" si="0"/>
        <v>0</v>
      </c>
      <c r="AD29" s="4">
        <f>+AC29*Prices!$B$7/100</f>
        <v>0</v>
      </c>
      <c r="AE29" s="37">
        <f t="shared" si="1"/>
        <v>0</v>
      </c>
      <c r="AF29" s="19"/>
    </row>
    <row r="30" spans="1:32" x14ac:dyDescent="0.25">
      <c r="A30" s="21">
        <v>25</v>
      </c>
      <c r="B30" s="58"/>
      <c r="C30" s="59"/>
      <c r="D30" s="60"/>
      <c r="E30" s="59"/>
      <c r="F30" s="60"/>
      <c r="G30" s="60"/>
      <c r="H30" s="60"/>
      <c r="I30" s="60"/>
      <c r="J30" s="60"/>
      <c r="K30" s="64"/>
      <c r="L30" s="65"/>
      <c r="M30" s="59"/>
      <c r="N30" s="60"/>
      <c r="O30" s="59"/>
      <c r="P30" s="59"/>
      <c r="Q30" s="59"/>
      <c r="R30" s="59"/>
      <c r="S30" s="65"/>
      <c r="T30" s="60"/>
      <c r="U30" s="60"/>
      <c r="V30" s="60"/>
      <c r="W30" s="60"/>
      <c r="X30" s="60"/>
      <c r="Y30" s="60"/>
      <c r="Z30" s="12"/>
      <c r="AA30" s="36"/>
      <c r="AB30" s="59"/>
      <c r="AC30" s="3">
        <f t="shared" si="0"/>
        <v>0</v>
      </c>
      <c r="AD30" s="4">
        <f>+AC30*Prices!$B$7/100</f>
        <v>0</v>
      </c>
      <c r="AE30" s="37">
        <f t="shared" si="1"/>
        <v>0</v>
      </c>
      <c r="AF30" s="19"/>
    </row>
    <row r="31" spans="1:32" x14ac:dyDescent="0.25">
      <c r="A31" s="21">
        <v>26</v>
      </c>
      <c r="B31" s="58"/>
      <c r="C31" s="59"/>
      <c r="D31" s="60"/>
      <c r="E31" s="59"/>
      <c r="F31" s="60"/>
      <c r="G31" s="60"/>
      <c r="H31" s="60"/>
      <c r="I31" s="60"/>
      <c r="J31" s="60"/>
      <c r="K31" s="64"/>
      <c r="L31" s="65"/>
      <c r="M31" s="59"/>
      <c r="N31" s="60"/>
      <c r="O31" s="59"/>
      <c r="P31" s="59"/>
      <c r="Q31" s="59"/>
      <c r="R31" s="59"/>
      <c r="S31" s="65"/>
      <c r="T31" s="60"/>
      <c r="U31" s="60"/>
      <c r="V31" s="60"/>
      <c r="W31" s="60"/>
      <c r="X31" s="60"/>
      <c r="Y31" s="60"/>
      <c r="Z31" s="12"/>
      <c r="AA31" s="36"/>
      <c r="AB31" s="59"/>
      <c r="AC31" s="3">
        <f t="shared" si="0"/>
        <v>0</v>
      </c>
      <c r="AD31" s="4">
        <f>+AC31*Prices!$B$7/100</f>
        <v>0</v>
      </c>
      <c r="AE31" s="37">
        <f t="shared" si="1"/>
        <v>0</v>
      </c>
      <c r="AF31" s="19"/>
    </row>
    <row r="32" spans="1:32" x14ac:dyDescent="0.25">
      <c r="A32" s="21">
        <v>27</v>
      </c>
      <c r="B32" s="58"/>
      <c r="C32" s="59"/>
      <c r="D32" s="60"/>
      <c r="E32" s="59"/>
      <c r="F32" s="60"/>
      <c r="G32" s="60"/>
      <c r="H32" s="60"/>
      <c r="I32" s="60"/>
      <c r="J32" s="60"/>
      <c r="K32" s="64"/>
      <c r="L32" s="65"/>
      <c r="M32" s="59"/>
      <c r="N32" s="60"/>
      <c r="O32" s="59"/>
      <c r="P32" s="59"/>
      <c r="Q32" s="59"/>
      <c r="R32" s="59"/>
      <c r="S32" s="65"/>
      <c r="T32" s="60"/>
      <c r="U32" s="60"/>
      <c r="V32" s="60"/>
      <c r="W32" s="60"/>
      <c r="X32" s="60"/>
      <c r="Y32" s="60"/>
      <c r="Z32" s="12"/>
      <c r="AA32" s="36"/>
      <c r="AB32" s="59"/>
      <c r="AC32" s="3">
        <f t="shared" si="0"/>
        <v>0</v>
      </c>
      <c r="AD32" s="4">
        <f>+AC32*Prices!$B$7/100</f>
        <v>0</v>
      </c>
      <c r="AE32" s="37">
        <f t="shared" si="1"/>
        <v>0</v>
      </c>
      <c r="AF32" s="19"/>
    </row>
    <row r="33" spans="1:32" x14ac:dyDescent="0.25">
      <c r="A33" s="21">
        <v>28</v>
      </c>
      <c r="B33" s="58"/>
      <c r="C33" s="59"/>
      <c r="D33" s="60"/>
      <c r="E33" s="59"/>
      <c r="F33" s="60"/>
      <c r="G33" s="60"/>
      <c r="H33" s="60"/>
      <c r="I33" s="60"/>
      <c r="J33" s="60"/>
      <c r="K33" s="64"/>
      <c r="L33" s="65"/>
      <c r="M33" s="59"/>
      <c r="N33" s="60"/>
      <c r="O33" s="59"/>
      <c r="P33" s="59"/>
      <c r="Q33" s="59"/>
      <c r="R33" s="59"/>
      <c r="S33" s="65"/>
      <c r="T33" s="60"/>
      <c r="U33" s="60"/>
      <c r="V33" s="60"/>
      <c r="W33" s="60"/>
      <c r="X33" s="60"/>
      <c r="Y33" s="60"/>
      <c r="Z33" s="12"/>
      <c r="AA33" s="36"/>
      <c r="AB33" s="59"/>
      <c r="AC33" s="3">
        <f t="shared" si="0"/>
        <v>0</v>
      </c>
      <c r="AD33" s="4">
        <f>+AC33*Prices!$B$7/100</f>
        <v>0</v>
      </c>
      <c r="AE33" s="37">
        <f t="shared" si="1"/>
        <v>0</v>
      </c>
      <c r="AF33" s="19"/>
    </row>
    <row r="34" spans="1:32" x14ac:dyDescent="0.25">
      <c r="A34" s="21">
        <v>29</v>
      </c>
      <c r="B34" s="58"/>
      <c r="C34" s="59"/>
      <c r="D34" s="60"/>
      <c r="E34" s="59"/>
      <c r="F34" s="60"/>
      <c r="G34" s="60"/>
      <c r="H34" s="60"/>
      <c r="I34" s="60"/>
      <c r="J34" s="60"/>
      <c r="K34" s="64"/>
      <c r="L34" s="65"/>
      <c r="M34" s="59"/>
      <c r="N34" s="60"/>
      <c r="O34" s="59"/>
      <c r="P34" s="59"/>
      <c r="Q34" s="59"/>
      <c r="R34" s="59"/>
      <c r="S34" s="65"/>
      <c r="T34" s="60"/>
      <c r="U34" s="60"/>
      <c r="V34" s="60"/>
      <c r="W34" s="60"/>
      <c r="X34" s="60"/>
      <c r="Y34" s="60"/>
      <c r="Z34" s="12"/>
      <c r="AA34" s="36"/>
      <c r="AB34" s="59"/>
      <c r="AC34" s="3">
        <f t="shared" si="0"/>
        <v>0</v>
      </c>
      <c r="AD34" s="4">
        <f>+AC34*Prices!$B$7/100</f>
        <v>0</v>
      </c>
      <c r="AE34" s="37">
        <f t="shared" si="1"/>
        <v>0</v>
      </c>
      <c r="AF34" s="19"/>
    </row>
    <row r="35" spans="1:32" x14ac:dyDescent="0.25">
      <c r="A35" s="46">
        <v>30</v>
      </c>
      <c r="B35" s="58"/>
      <c r="C35" s="59"/>
      <c r="D35" s="60"/>
      <c r="E35" s="59"/>
      <c r="F35" s="60"/>
      <c r="G35" s="60"/>
      <c r="H35" s="60"/>
      <c r="I35" s="66"/>
      <c r="J35" s="66"/>
      <c r="K35" s="67"/>
      <c r="L35" s="65"/>
      <c r="M35" s="59"/>
      <c r="N35" s="60"/>
      <c r="O35" s="59"/>
      <c r="P35" s="59"/>
      <c r="Q35" s="59"/>
      <c r="R35" s="59"/>
      <c r="S35" s="65"/>
      <c r="T35" s="60"/>
      <c r="U35" s="60"/>
      <c r="V35" s="60"/>
      <c r="W35" s="60"/>
      <c r="X35" s="60"/>
      <c r="Y35" s="60"/>
      <c r="Z35" s="12"/>
      <c r="AA35" s="36"/>
      <c r="AB35" s="61"/>
      <c r="AC35" s="3">
        <f t="shared" si="0"/>
        <v>0</v>
      </c>
      <c r="AD35" s="4">
        <f>+AC35*Prices!$B$7/100</f>
        <v>0</v>
      </c>
      <c r="AE35" s="37">
        <f>+AC35+AD35</f>
        <v>0</v>
      </c>
      <c r="AF35" s="19"/>
    </row>
    <row r="36" spans="1:32" ht="15.75" thickBot="1" x14ac:dyDescent="0.3">
      <c r="A36" s="32"/>
      <c r="B36" s="45" t="s">
        <v>14</v>
      </c>
      <c r="C36" s="45"/>
      <c r="D36" s="54">
        <f t="shared" ref="D36:J36" si="2">SUM(D6:D35)</f>
        <v>0</v>
      </c>
      <c r="E36" s="54">
        <f t="shared" si="2"/>
        <v>0</v>
      </c>
      <c r="F36" s="54">
        <f t="shared" si="2"/>
        <v>0</v>
      </c>
      <c r="G36" s="54">
        <f t="shared" si="2"/>
        <v>0</v>
      </c>
      <c r="H36" s="54">
        <f t="shared" si="2"/>
        <v>0</v>
      </c>
      <c r="I36" s="51">
        <f t="shared" si="2"/>
        <v>0</v>
      </c>
      <c r="J36" s="51">
        <f t="shared" si="2"/>
        <v>0</v>
      </c>
      <c r="K36" s="33"/>
      <c r="L36" s="38"/>
      <c r="M36" s="51">
        <f t="shared" ref="M36:R36" si="3">SUM(M6:M35)</f>
        <v>0</v>
      </c>
      <c r="N36" s="51">
        <f t="shared" si="3"/>
        <v>0</v>
      </c>
      <c r="O36" s="51">
        <f t="shared" si="3"/>
        <v>0</v>
      </c>
      <c r="P36" s="51">
        <f t="shared" si="3"/>
        <v>0</v>
      </c>
      <c r="Q36" s="51">
        <f t="shared" si="3"/>
        <v>0</v>
      </c>
      <c r="R36" s="51">
        <f t="shared" si="3"/>
        <v>0</v>
      </c>
      <c r="S36" s="38"/>
      <c r="T36" s="51">
        <f>SUM(T6:T35)</f>
        <v>0</v>
      </c>
      <c r="U36" s="51">
        <f>SUM(U6:U35)</f>
        <v>0</v>
      </c>
      <c r="V36" s="51">
        <f>SUM(V6:V35)</f>
        <v>0</v>
      </c>
      <c r="W36" s="51">
        <f>SUM(W6:W35)</f>
        <v>0</v>
      </c>
      <c r="X36" s="51"/>
      <c r="Y36" s="51">
        <f>SUM(Y6:Y35)</f>
        <v>0</v>
      </c>
      <c r="Z36" s="12"/>
      <c r="AA36" s="47"/>
      <c r="AB36" s="48"/>
      <c r="AC36" s="48">
        <f t="shared" si="0"/>
        <v>0</v>
      </c>
      <c r="AD36" s="49">
        <f>+AC36*12.5/100</f>
        <v>0</v>
      </c>
      <c r="AE36" s="50">
        <f t="shared" si="1"/>
        <v>0</v>
      </c>
      <c r="AF36" s="19"/>
    </row>
    <row r="37" spans="1:32" ht="15.75" hidden="1" thickTop="1" x14ac:dyDescent="0.25">
      <c r="A37" s="22"/>
      <c r="L37" s="8"/>
      <c r="S37" s="8"/>
      <c r="Z37" s="12"/>
      <c r="AA37" s="5" t="s">
        <v>9</v>
      </c>
      <c r="AB37" s="5" t="s">
        <v>9</v>
      </c>
      <c r="AC37" s="5" t="s">
        <v>9</v>
      </c>
      <c r="AD37" s="6" t="s">
        <v>4</v>
      </c>
      <c r="AE37" s="6" t="s">
        <v>4</v>
      </c>
      <c r="AF37" s="19"/>
    </row>
    <row r="38" spans="1:32" ht="15.75" hidden="1" thickTop="1" x14ac:dyDescent="0.25">
      <c r="A38" s="22"/>
      <c r="L38" s="8"/>
      <c r="S38" s="8"/>
      <c r="Z38" s="12"/>
      <c r="AA38" s="5" t="e">
        <f>SUM(AA6:AA36)/$N$2</f>
        <v>#DIV/0!</v>
      </c>
      <c r="AB38" s="5" t="e">
        <f>SUM(AB6:AB36)/$N$2</f>
        <v>#DIV/0!</v>
      </c>
      <c r="AC38" s="5" t="e">
        <f>SUM(AC6:AC36)/$N$2</f>
        <v>#VALUE!</v>
      </c>
      <c r="AD38" s="23" t="e">
        <f>SUM(AD6:AD36)</f>
        <v>#VALUE!</v>
      </c>
      <c r="AE38" s="23" t="e">
        <f>SUM(AE6:AE36)</f>
        <v>#VALUE!</v>
      </c>
      <c r="AF38" s="19"/>
    </row>
    <row r="39" spans="1:32" ht="15.75" hidden="1" thickTop="1" x14ac:dyDescent="0.25">
      <c r="A39" s="22"/>
      <c r="B39" s="24"/>
      <c r="C39" s="24"/>
      <c r="D39" s="24"/>
      <c r="E39" s="24"/>
      <c r="F39" s="24"/>
      <c r="G39" s="24"/>
      <c r="H39" s="24"/>
      <c r="L39" s="8"/>
      <c r="N39" s="25"/>
      <c r="S39" s="8"/>
      <c r="Z39" s="12"/>
      <c r="AF39" s="19"/>
    </row>
    <row r="40" spans="1:32" ht="15.75" hidden="1" thickTop="1" x14ac:dyDescent="0.25">
      <c r="A40" s="22"/>
      <c r="L40" s="8"/>
      <c r="S40" s="8"/>
      <c r="Z40" s="12"/>
      <c r="AF40" s="19"/>
    </row>
    <row r="41" spans="1:32" ht="15.75" hidden="1" thickTop="1" x14ac:dyDescent="0.25">
      <c r="A41" s="22"/>
      <c r="L41" s="8"/>
      <c r="S41" s="8"/>
      <c r="Z41" s="12"/>
      <c r="AF41" s="19"/>
    </row>
    <row r="42" spans="1:32" ht="15.75" hidden="1" thickTop="1" x14ac:dyDescent="0.25">
      <c r="A42" s="22"/>
      <c r="L42" s="8"/>
      <c r="S42" s="8"/>
      <c r="Z42" s="12"/>
      <c r="AF42" s="19"/>
    </row>
    <row r="43" spans="1:32" ht="16.5" thickTop="1" thickBot="1" x14ac:dyDescent="0.3">
      <c r="A43" s="26"/>
      <c r="B43" s="27"/>
      <c r="C43" s="27"/>
      <c r="D43" s="27"/>
      <c r="E43" s="27"/>
      <c r="F43" s="27"/>
      <c r="G43" s="27"/>
      <c r="H43" s="27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  <c r="Z43" s="29"/>
      <c r="AA43" s="28"/>
      <c r="AB43" s="29"/>
      <c r="AC43" s="29"/>
      <c r="AD43" s="29"/>
      <c r="AE43" s="29"/>
      <c r="AF43" s="30"/>
    </row>
    <row r="44" spans="1:32" ht="15.75" thickTop="1" x14ac:dyDescent="0.25"/>
    <row r="45" spans="1:32" x14ac:dyDescent="0.25">
      <c r="N45" s="52"/>
    </row>
    <row r="46" spans="1:32" x14ac:dyDescent="0.25">
      <c r="N46" s="52"/>
    </row>
    <row r="47" spans="1:32" x14ac:dyDescent="0.25">
      <c r="N47" s="52"/>
    </row>
    <row r="48" spans="1:32" x14ac:dyDescent="0.25">
      <c r="N48" s="52"/>
    </row>
  </sheetData>
  <mergeCells count="12">
    <mergeCell ref="AE4:AE5"/>
    <mergeCell ref="T4:Y4"/>
    <mergeCell ref="AA4:AA5"/>
    <mergeCell ref="AB4:AB5"/>
    <mergeCell ref="AC4:AC5"/>
    <mergeCell ref="AD4:AD5"/>
    <mergeCell ref="C2:H2"/>
    <mergeCell ref="P2:R2"/>
    <mergeCell ref="P3:R3"/>
    <mergeCell ref="D4:H4"/>
    <mergeCell ref="I4:K4"/>
    <mergeCell ref="M4:R4"/>
  </mergeCells>
  <dataValidations count="3">
    <dataValidation type="list" allowBlank="1" showInputMessage="1" showErrorMessage="1" sqref="AB7:AB36" xr:uid="{00000000-0002-0000-0100-000000000000}">
      <formula1>$J$38:$J$42</formula1>
    </dataValidation>
    <dataValidation type="list" allowBlank="1" showInputMessage="1" showErrorMessage="1" promptTitle="Course" sqref="AA36" xr:uid="{00000000-0002-0000-0100-000001000000}">
      <formula1>#REF!</formula1>
    </dataValidation>
    <dataValidation type="list" allowBlank="1" showInputMessage="1" showErrorMessage="1" sqref="K6:K37 I6:J35 M37:R37 T37:Y37 I37:J37" xr:uid="{00000000-0002-0000-0100-000002000000}">
      <formula1>$B$39</formula1>
    </dataValidation>
  </dataValidations>
  <hyperlinks>
    <hyperlink ref="B1" r:id="rId1" xr:uid="{00000000-0004-0000-0100-000000000000}"/>
  </hyperlinks>
  <pageMargins left="0.7" right="0.7" top="0.75" bottom="0.75" header="0.3" footer="0.3"/>
  <pageSetup paperSize="9" scale="91" orientation="landscape" horizontalDpi="4294967293" verticalDpi="1200"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92D050"/>
    <pageSetUpPr fitToPage="1"/>
  </sheetPr>
  <dimension ref="A1:AN69"/>
  <sheetViews>
    <sheetView showZeros="0" topLeftCell="U2" zoomScaleNormal="100" workbookViewId="0">
      <selection activeCell="AB57" sqref="AB57"/>
    </sheetView>
  </sheetViews>
  <sheetFormatPr defaultRowHeight="15" x14ac:dyDescent="0.25"/>
  <cols>
    <col min="1" max="1" width="4.7109375" style="1" customWidth="1"/>
    <col min="2" max="2" width="14.85546875" style="2" customWidth="1"/>
    <col min="3" max="3" width="12.42578125" style="2" customWidth="1"/>
    <col min="4" max="4" width="9.7109375" style="2" customWidth="1"/>
    <col min="5" max="5" width="10.28515625" style="2" customWidth="1"/>
    <col min="6" max="6" width="10" style="2" customWidth="1"/>
    <col min="7" max="7" width="8.42578125" style="2" customWidth="1"/>
    <col min="8" max="12" width="8.42578125" style="2" hidden="1" customWidth="1"/>
    <col min="13" max="15" width="9.140625" style="1" hidden="1" customWidth="1"/>
    <col min="16" max="16" width="2.5703125" style="1" customWidth="1"/>
    <col min="17" max="17" width="8.85546875" style="1" customWidth="1"/>
    <col min="18" max="18" width="9.140625" style="1" customWidth="1"/>
    <col min="19" max="19" width="9" style="1" customWidth="1"/>
    <col min="20" max="20" width="8.28515625" style="1" customWidth="1"/>
    <col min="21" max="21" width="8.5703125" style="1" customWidth="1"/>
    <col min="22" max="22" width="8.42578125" style="1" customWidth="1"/>
    <col min="23" max="24" width="8.5703125" style="1" hidden="1" customWidth="1"/>
    <col min="25" max="25" width="11.28515625" style="1" hidden="1" customWidth="1"/>
    <col min="26" max="26" width="12.28515625" style="1" hidden="1" customWidth="1"/>
    <col min="27" max="27" width="2" style="1" customWidth="1"/>
    <col min="28" max="31" width="8.7109375" style="1" customWidth="1"/>
    <col min="32" max="32" width="10.140625" style="1" hidden="1" customWidth="1"/>
    <col min="33" max="33" width="10.7109375" style="1" hidden="1" customWidth="1"/>
    <col min="34" max="34" width="3.28515625" customWidth="1"/>
    <col min="35" max="35" width="9.7109375" style="1" hidden="1" customWidth="1"/>
    <col min="36" max="36" width="10.42578125" hidden="1" customWidth="1"/>
    <col min="37" max="37" width="11.140625" hidden="1" customWidth="1"/>
    <col min="38" max="38" width="9" hidden="1" customWidth="1"/>
    <col min="39" max="39" width="10.42578125" hidden="1" customWidth="1"/>
    <col min="40" max="40" width="9.140625" hidden="1" customWidth="1"/>
    <col min="41" max="41" width="0" hidden="1" customWidth="1"/>
  </cols>
  <sheetData>
    <row r="1" spans="1:40" ht="20.25" customHeight="1" thickTop="1" thickBot="1" x14ac:dyDescent="0.3">
      <c r="A1" s="70"/>
      <c r="B1" s="71" t="s">
        <v>80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138"/>
      <c r="AI1" s="15"/>
      <c r="AJ1" s="16"/>
      <c r="AK1" s="16"/>
      <c r="AL1" s="16"/>
      <c r="AM1" s="16"/>
      <c r="AN1" s="17"/>
    </row>
    <row r="2" spans="1:40" ht="16.5" thickTop="1" thickBot="1" x14ac:dyDescent="0.3">
      <c r="A2" s="75"/>
      <c r="B2" s="76" t="s">
        <v>8</v>
      </c>
      <c r="C2" s="182"/>
      <c r="D2" s="183"/>
      <c r="E2" s="183"/>
      <c r="F2" s="183"/>
      <c r="G2" s="183"/>
      <c r="H2" s="183"/>
      <c r="I2" s="183"/>
      <c r="J2" s="183"/>
      <c r="K2" s="183"/>
      <c r="L2" s="184"/>
      <c r="M2" s="77"/>
      <c r="N2" s="77"/>
      <c r="O2" s="77"/>
      <c r="P2" s="77"/>
      <c r="Q2" s="78" t="s">
        <v>7</v>
      </c>
      <c r="R2" s="79" t="s">
        <v>157</v>
      </c>
      <c r="S2" s="78" t="s">
        <v>90</v>
      </c>
      <c r="T2" s="185"/>
      <c r="U2" s="186"/>
      <c r="V2" s="187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139"/>
      <c r="AI2" s="11"/>
      <c r="AJ2" s="12"/>
      <c r="AK2" s="12"/>
      <c r="AL2" s="12"/>
      <c r="AM2" s="12"/>
      <c r="AN2" s="19"/>
    </row>
    <row r="3" spans="1:40" ht="16.5" customHeight="1" thickTop="1" thickBot="1" x14ac:dyDescent="0.3">
      <c r="A3" s="75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0"/>
      <c r="N3" s="80"/>
      <c r="O3" s="80"/>
      <c r="P3" s="80"/>
      <c r="Q3" s="80"/>
      <c r="R3" s="80"/>
      <c r="S3" s="83" t="s">
        <v>11</v>
      </c>
      <c r="T3" s="188"/>
      <c r="U3" s="188"/>
      <c r="V3" s="189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139"/>
      <c r="AI3" s="11"/>
      <c r="AJ3" s="12"/>
      <c r="AK3" s="12"/>
      <c r="AL3" s="12"/>
      <c r="AM3" s="12"/>
      <c r="AN3" s="19"/>
    </row>
    <row r="4" spans="1:40" ht="16.5" thickTop="1" thickBot="1" x14ac:dyDescent="0.3">
      <c r="A4" s="135"/>
      <c r="B4" s="136" t="s">
        <v>159</v>
      </c>
      <c r="C4" s="137" t="s">
        <v>89</v>
      </c>
      <c r="D4" s="190"/>
      <c r="E4" s="191"/>
      <c r="F4" s="191"/>
      <c r="G4" s="191"/>
      <c r="H4" s="191"/>
      <c r="I4" s="191"/>
      <c r="J4" s="191"/>
      <c r="K4" s="191"/>
      <c r="L4" s="192"/>
      <c r="M4" s="171"/>
      <c r="N4" s="171"/>
      <c r="O4" s="172"/>
      <c r="P4" s="86"/>
      <c r="Q4" s="173"/>
      <c r="R4" s="174"/>
      <c r="S4" s="174"/>
      <c r="T4" s="174"/>
      <c r="U4" s="174"/>
      <c r="V4" s="174"/>
      <c r="W4" s="174"/>
      <c r="X4" s="174"/>
      <c r="Y4" s="174"/>
      <c r="Z4" s="172"/>
      <c r="AA4" s="86"/>
      <c r="AB4" s="175"/>
      <c r="AC4" s="176"/>
      <c r="AD4" s="176"/>
      <c r="AE4" s="176"/>
      <c r="AF4" s="176"/>
      <c r="AG4" s="177"/>
      <c r="AH4" s="140"/>
      <c r="AI4" s="178" t="s">
        <v>2</v>
      </c>
      <c r="AJ4" s="167" t="s">
        <v>36</v>
      </c>
      <c r="AK4" s="169" t="s">
        <v>4</v>
      </c>
      <c r="AL4" s="169" t="s">
        <v>3</v>
      </c>
      <c r="AM4" s="163" t="s">
        <v>5</v>
      </c>
      <c r="AN4" s="19"/>
    </row>
    <row r="5" spans="1:40" s="124" customFormat="1" ht="33.75" customHeight="1" thickTop="1" x14ac:dyDescent="0.25">
      <c r="A5" s="134"/>
      <c r="B5" s="133" t="s">
        <v>81</v>
      </c>
      <c r="C5" s="133" t="s">
        <v>24</v>
      </c>
      <c r="D5" s="133" t="str">
        <f>+$F46</f>
        <v>Kedgeree</v>
      </c>
      <c r="E5" s="133" t="str">
        <f>+F47</f>
        <v>Simit</v>
      </c>
      <c r="F5" s="133" t="str">
        <f>+F48</f>
        <v>Gardener</v>
      </c>
      <c r="G5" s="133" t="str">
        <f>+F49</f>
        <v>Full English</v>
      </c>
      <c r="H5" s="133" t="str">
        <f>+Prices!F$18</f>
        <v>Antipasto Misto</v>
      </c>
      <c r="I5" s="133" t="str">
        <f>+Prices!G$18</f>
        <v xml:space="preserve">Cured Salmon </v>
      </c>
      <c r="J5" s="133" t="str">
        <f>+Prices!H$18</f>
        <v>Mirza Qasemi</v>
      </c>
      <c r="K5" s="133" t="str">
        <f>+Prices!I$18</f>
        <v>Kashk Bademjan</v>
      </c>
      <c r="L5" s="133" t="str">
        <f>+Prices!F18</f>
        <v>Antipasto Misto</v>
      </c>
      <c r="M5" s="113"/>
      <c r="N5" s="113"/>
      <c r="O5" s="114"/>
      <c r="P5" s="115"/>
      <c r="Q5" s="116" t="str">
        <f>+$Q46</f>
        <v>Shakshuka</v>
      </c>
      <c r="R5" s="117" t="str">
        <f>+Q47</f>
        <v>Turkish Eggs</v>
      </c>
      <c r="S5" s="117" t="str">
        <f>+Q48</f>
        <v>Houmi</v>
      </c>
      <c r="T5" s="117" t="str">
        <f>+Q49</f>
        <v>Scrambled</v>
      </c>
      <c r="U5" s="117" t="str">
        <f>+Q50</f>
        <v>Panir Bereshteh</v>
      </c>
      <c r="V5" s="117" t="str">
        <f>+Q51</f>
        <v>Purgatory</v>
      </c>
      <c r="W5" s="117" t="str">
        <f>+Prices!H$20</f>
        <v>Tag Salmon</v>
      </c>
      <c r="X5" s="117" t="str">
        <f>+Prices!I$20</f>
        <v xml:space="preserve">Verdura Mista </v>
      </c>
      <c r="Y5" s="118" t="s">
        <v>105</v>
      </c>
      <c r="Z5" s="119">
        <f>+Prices!K$20</f>
        <v>0</v>
      </c>
      <c r="AA5" s="115"/>
      <c r="AB5" s="120" t="str">
        <f>+U46</f>
        <v>Benedict</v>
      </c>
      <c r="AC5" s="121" t="str">
        <f>+U47</f>
        <v>Royal</v>
      </c>
      <c r="AD5" s="121" t="str">
        <f>+U48</f>
        <v xml:space="preserve">Smashed Avo </v>
      </c>
      <c r="AE5" s="132" t="str">
        <f>+U49</f>
        <v>Florentine</v>
      </c>
      <c r="AF5" s="121" t="str">
        <f>+Prices!F22</f>
        <v>Cannolo</v>
      </c>
      <c r="AG5" s="127" t="str">
        <f>+Prices!F22</f>
        <v>Cannolo</v>
      </c>
      <c r="AH5" s="141"/>
      <c r="AI5" s="179"/>
      <c r="AJ5" s="168"/>
      <c r="AK5" s="170"/>
      <c r="AL5" s="170"/>
      <c r="AM5" s="164"/>
      <c r="AN5" s="123"/>
    </row>
    <row r="6" spans="1:40" x14ac:dyDescent="0.25">
      <c r="A6" s="87">
        <v>1</v>
      </c>
      <c r="B6" s="143"/>
      <c r="C6" s="144"/>
      <c r="D6" s="92"/>
      <c r="E6" s="92"/>
      <c r="F6" s="92"/>
      <c r="G6" s="92"/>
      <c r="H6" s="92"/>
      <c r="I6" s="92"/>
      <c r="J6" s="92"/>
      <c r="K6" s="92"/>
      <c r="L6" s="92"/>
      <c r="M6" s="88"/>
      <c r="N6" s="88"/>
      <c r="O6" s="89"/>
      <c r="P6" s="75"/>
      <c r="Q6" s="93"/>
      <c r="R6" s="92"/>
      <c r="S6" s="92"/>
      <c r="T6" s="92"/>
      <c r="U6" s="92"/>
      <c r="V6" s="92"/>
      <c r="W6" s="92"/>
      <c r="X6" s="92"/>
      <c r="Y6" s="94"/>
      <c r="Z6" s="91"/>
      <c r="AA6" s="75"/>
      <c r="AB6" s="93"/>
      <c r="AC6" s="92"/>
      <c r="AD6" s="92"/>
      <c r="AE6" s="125"/>
      <c r="AF6" s="93"/>
      <c r="AG6" s="128"/>
      <c r="AH6" s="140"/>
      <c r="AI6" s="68" t="str">
        <f t="shared" ref="AI6:AI34" si="0">IF(B6&lt;&gt; "",$AI$45,"")</f>
        <v/>
      </c>
      <c r="AJ6" s="59"/>
      <c r="AK6" s="3" t="str">
        <f t="shared" ref="AK6:AK34" si="1">IF(Q6&gt;0,AI6+5,AI6)</f>
        <v/>
      </c>
      <c r="AL6" s="4" t="b">
        <f>IF(AK6&lt;&gt;"",AK6*$AL$45/100)</f>
        <v>0</v>
      </c>
      <c r="AM6" s="37" t="e">
        <f t="shared" ref="AM6:AM17" si="2">+AK6+AL6</f>
        <v>#VALUE!</v>
      </c>
      <c r="AN6" s="19"/>
    </row>
    <row r="7" spans="1:40" x14ac:dyDescent="0.25">
      <c r="A7" s="87">
        <v>2</v>
      </c>
      <c r="B7" s="143"/>
      <c r="C7" s="144"/>
      <c r="D7" s="92"/>
      <c r="E7" s="92"/>
      <c r="F7" s="92"/>
      <c r="G7" s="92"/>
      <c r="H7" s="92"/>
      <c r="I7" s="92"/>
      <c r="J7" s="92"/>
      <c r="K7" s="92"/>
      <c r="L7" s="92"/>
      <c r="M7" s="88"/>
      <c r="N7" s="88"/>
      <c r="O7" s="89"/>
      <c r="P7" s="75"/>
      <c r="Q7" s="93"/>
      <c r="R7" s="92"/>
      <c r="S7" s="92"/>
      <c r="T7" s="92"/>
      <c r="U7" s="92"/>
      <c r="V7" s="92"/>
      <c r="W7" s="92"/>
      <c r="X7" s="92"/>
      <c r="Y7" s="94"/>
      <c r="Z7" s="91"/>
      <c r="AA7" s="75"/>
      <c r="AB7" s="93"/>
      <c r="AC7" s="92"/>
      <c r="AD7" s="92"/>
      <c r="AE7" s="125"/>
      <c r="AF7" s="93"/>
      <c r="AG7" s="128"/>
      <c r="AH7" s="140"/>
      <c r="AI7" s="68" t="str">
        <f t="shared" si="0"/>
        <v/>
      </c>
      <c r="AJ7" s="59"/>
      <c r="AK7" s="3" t="str">
        <f t="shared" si="1"/>
        <v/>
      </c>
      <c r="AL7" s="4" t="b">
        <f t="shared" ref="AL7:AL17" si="3">IF(AK7&lt;&gt;"", AK7*$AL$45/100)</f>
        <v>0</v>
      </c>
      <c r="AM7" s="37" t="e">
        <f t="shared" si="2"/>
        <v>#VALUE!</v>
      </c>
      <c r="AN7" s="19"/>
    </row>
    <row r="8" spans="1:40" x14ac:dyDescent="0.25">
      <c r="A8" s="87">
        <v>3</v>
      </c>
      <c r="B8" s="143"/>
      <c r="C8" s="144"/>
      <c r="D8" s="92"/>
      <c r="E8" s="92"/>
      <c r="F8" s="92"/>
      <c r="G8" s="92"/>
      <c r="H8" s="92"/>
      <c r="I8" s="92"/>
      <c r="J8" s="92"/>
      <c r="K8" s="92"/>
      <c r="L8" s="92"/>
      <c r="M8" s="88"/>
      <c r="N8" s="88"/>
      <c r="O8" s="89"/>
      <c r="P8" s="75"/>
      <c r="Q8" s="93"/>
      <c r="R8" s="92"/>
      <c r="S8" s="92"/>
      <c r="T8" s="92"/>
      <c r="U8" s="92"/>
      <c r="V8" s="92"/>
      <c r="W8" s="92"/>
      <c r="X8" s="92"/>
      <c r="Y8" s="94"/>
      <c r="Z8" s="91"/>
      <c r="AA8" s="75"/>
      <c r="AB8" s="93"/>
      <c r="AC8" s="92"/>
      <c r="AD8" s="92"/>
      <c r="AE8" s="125"/>
      <c r="AF8" s="93"/>
      <c r="AG8" s="128"/>
      <c r="AH8" s="140"/>
      <c r="AI8" s="68" t="str">
        <f t="shared" si="0"/>
        <v/>
      </c>
      <c r="AJ8" s="59"/>
      <c r="AK8" s="3" t="str">
        <f t="shared" si="1"/>
        <v/>
      </c>
      <c r="AL8" s="4" t="b">
        <f t="shared" si="3"/>
        <v>0</v>
      </c>
      <c r="AM8" s="37" t="e">
        <f t="shared" si="2"/>
        <v>#VALUE!</v>
      </c>
      <c r="AN8" s="19"/>
    </row>
    <row r="9" spans="1:40" x14ac:dyDescent="0.25">
      <c r="A9" s="87">
        <v>4</v>
      </c>
      <c r="B9" s="143"/>
      <c r="C9" s="144"/>
      <c r="D9" s="92"/>
      <c r="E9" s="92"/>
      <c r="F9" s="92"/>
      <c r="G9" s="92"/>
      <c r="H9" s="92"/>
      <c r="I9" s="92"/>
      <c r="J9" s="92"/>
      <c r="K9" s="92"/>
      <c r="L9" s="92"/>
      <c r="M9" s="88"/>
      <c r="N9" s="88"/>
      <c r="O9" s="89"/>
      <c r="P9" s="75"/>
      <c r="Q9" s="93"/>
      <c r="R9" s="92"/>
      <c r="S9" s="92"/>
      <c r="T9" s="92"/>
      <c r="U9" s="92"/>
      <c r="V9" s="92"/>
      <c r="W9" s="92"/>
      <c r="X9" s="92"/>
      <c r="Y9" s="94"/>
      <c r="Z9" s="91"/>
      <c r="AA9" s="75"/>
      <c r="AB9" s="93"/>
      <c r="AC9" s="92"/>
      <c r="AD9" s="92"/>
      <c r="AE9" s="125"/>
      <c r="AF9" s="93"/>
      <c r="AG9" s="128"/>
      <c r="AH9" s="140"/>
      <c r="AI9" s="68" t="str">
        <f t="shared" si="0"/>
        <v/>
      </c>
      <c r="AJ9" s="59"/>
      <c r="AK9" s="3" t="str">
        <f t="shared" si="1"/>
        <v/>
      </c>
      <c r="AL9" s="4" t="b">
        <f t="shared" si="3"/>
        <v>0</v>
      </c>
      <c r="AM9" s="37" t="e">
        <f t="shared" si="2"/>
        <v>#VALUE!</v>
      </c>
      <c r="AN9" s="19"/>
    </row>
    <row r="10" spans="1:40" x14ac:dyDescent="0.25">
      <c r="A10" s="87">
        <v>5</v>
      </c>
      <c r="B10" s="143"/>
      <c r="C10" s="144"/>
      <c r="D10" s="92"/>
      <c r="E10" s="92"/>
      <c r="F10" s="92"/>
      <c r="G10" s="92"/>
      <c r="H10" s="92"/>
      <c r="I10" s="92"/>
      <c r="J10" s="92"/>
      <c r="K10" s="92"/>
      <c r="L10" s="92"/>
      <c r="M10" s="88"/>
      <c r="N10" s="88"/>
      <c r="O10" s="89"/>
      <c r="P10" s="75"/>
      <c r="Q10" s="93"/>
      <c r="R10" s="92"/>
      <c r="S10" s="92"/>
      <c r="T10" s="92"/>
      <c r="U10" s="92"/>
      <c r="V10" s="92"/>
      <c r="W10" s="92"/>
      <c r="X10" s="92"/>
      <c r="Y10" s="94"/>
      <c r="Z10" s="91"/>
      <c r="AA10" s="75"/>
      <c r="AB10" s="93"/>
      <c r="AC10" s="92"/>
      <c r="AD10" s="92"/>
      <c r="AE10" s="125"/>
      <c r="AF10" s="93"/>
      <c r="AG10" s="128"/>
      <c r="AH10" s="140"/>
      <c r="AI10" s="68" t="str">
        <f t="shared" si="0"/>
        <v/>
      </c>
      <c r="AJ10" s="59"/>
      <c r="AK10" s="3" t="str">
        <f t="shared" si="1"/>
        <v/>
      </c>
      <c r="AL10" s="4" t="b">
        <f t="shared" si="3"/>
        <v>0</v>
      </c>
      <c r="AM10" s="37" t="e">
        <f t="shared" si="2"/>
        <v>#VALUE!</v>
      </c>
      <c r="AN10" s="19"/>
    </row>
    <row r="11" spans="1:40" x14ac:dyDescent="0.25">
      <c r="A11" s="87">
        <v>6</v>
      </c>
      <c r="B11" s="143"/>
      <c r="C11" s="144"/>
      <c r="D11" s="92"/>
      <c r="E11" s="92"/>
      <c r="F11" s="92"/>
      <c r="G11" s="92"/>
      <c r="H11" s="92"/>
      <c r="I11" s="92"/>
      <c r="J11" s="92"/>
      <c r="K11" s="92"/>
      <c r="L11" s="92"/>
      <c r="M11" s="88"/>
      <c r="N11" s="88"/>
      <c r="O11" s="89"/>
      <c r="P11" s="75"/>
      <c r="Q11" s="93"/>
      <c r="R11" s="92"/>
      <c r="S11" s="92"/>
      <c r="T11" s="92"/>
      <c r="U11" s="92"/>
      <c r="V11" s="92"/>
      <c r="W11" s="92"/>
      <c r="X11" s="92"/>
      <c r="Y11" s="94"/>
      <c r="Z11" s="91"/>
      <c r="AA11" s="75"/>
      <c r="AB11" s="93"/>
      <c r="AC11" s="92"/>
      <c r="AD11" s="92"/>
      <c r="AE11" s="125"/>
      <c r="AF11" s="93"/>
      <c r="AG11" s="128"/>
      <c r="AH11" s="140"/>
      <c r="AI11" s="68" t="str">
        <f t="shared" si="0"/>
        <v/>
      </c>
      <c r="AJ11" s="59"/>
      <c r="AK11" s="3" t="str">
        <f t="shared" si="1"/>
        <v/>
      </c>
      <c r="AL11" s="4" t="b">
        <f t="shared" si="3"/>
        <v>0</v>
      </c>
      <c r="AM11" s="37" t="e">
        <f t="shared" si="2"/>
        <v>#VALUE!</v>
      </c>
      <c r="AN11" s="19"/>
    </row>
    <row r="12" spans="1:40" x14ac:dyDescent="0.25">
      <c r="A12" s="87">
        <v>7</v>
      </c>
      <c r="B12" s="143"/>
      <c r="C12" s="144"/>
      <c r="D12" s="92"/>
      <c r="E12" s="92"/>
      <c r="F12" s="92"/>
      <c r="G12" s="92"/>
      <c r="H12" s="92"/>
      <c r="I12" s="92"/>
      <c r="J12" s="92"/>
      <c r="K12" s="92"/>
      <c r="L12" s="92"/>
      <c r="M12" s="88"/>
      <c r="N12" s="88"/>
      <c r="O12" s="89"/>
      <c r="P12" s="75"/>
      <c r="Q12" s="93"/>
      <c r="R12" s="92"/>
      <c r="S12" s="92"/>
      <c r="T12" s="92"/>
      <c r="U12" s="92"/>
      <c r="V12" s="92"/>
      <c r="W12" s="92"/>
      <c r="X12" s="92"/>
      <c r="Y12" s="94"/>
      <c r="Z12" s="91"/>
      <c r="AA12" s="75"/>
      <c r="AB12" s="93"/>
      <c r="AC12" s="92"/>
      <c r="AD12" s="92"/>
      <c r="AE12" s="125"/>
      <c r="AF12" s="93"/>
      <c r="AG12" s="128"/>
      <c r="AH12" s="140"/>
      <c r="AI12" s="68" t="str">
        <f t="shared" si="0"/>
        <v/>
      </c>
      <c r="AJ12" s="59"/>
      <c r="AK12" s="3" t="str">
        <f t="shared" si="1"/>
        <v/>
      </c>
      <c r="AL12" s="4" t="b">
        <f t="shared" si="3"/>
        <v>0</v>
      </c>
      <c r="AM12" s="37" t="e">
        <f t="shared" si="2"/>
        <v>#VALUE!</v>
      </c>
      <c r="AN12" s="19"/>
    </row>
    <row r="13" spans="1:40" x14ac:dyDescent="0.25">
      <c r="A13" s="87">
        <v>8</v>
      </c>
      <c r="B13" s="143"/>
      <c r="C13" s="144"/>
      <c r="D13" s="92"/>
      <c r="E13" s="92"/>
      <c r="F13" s="92"/>
      <c r="G13" s="92"/>
      <c r="H13" s="92"/>
      <c r="I13" s="92"/>
      <c r="J13" s="92"/>
      <c r="K13" s="92"/>
      <c r="L13" s="92"/>
      <c r="M13" s="88"/>
      <c r="N13" s="88"/>
      <c r="O13" s="89"/>
      <c r="P13" s="75"/>
      <c r="Q13" s="93"/>
      <c r="R13" s="92"/>
      <c r="S13" s="92"/>
      <c r="T13" s="92"/>
      <c r="U13" s="92"/>
      <c r="V13" s="92"/>
      <c r="W13" s="92"/>
      <c r="X13" s="92"/>
      <c r="Y13" s="94"/>
      <c r="Z13" s="91"/>
      <c r="AA13" s="75"/>
      <c r="AB13" s="93"/>
      <c r="AC13" s="92"/>
      <c r="AD13" s="92"/>
      <c r="AE13" s="125"/>
      <c r="AF13" s="93"/>
      <c r="AG13" s="128"/>
      <c r="AH13" s="140"/>
      <c r="AI13" s="68" t="str">
        <f t="shared" si="0"/>
        <v/>
      </c>
      <c r="AJ13" s="59"/>
      <c r="AK13" s="3" t="str">
        <f t="shared" si="1"/>
        <v/>
      </c>
      <c r="AL13" s="4" t="b">
        <f t="shared" si="3"/>
        <v>0</v>
      </c>
      <c r="AM13" s="37" t="e">
        <f t="shared" si="2"/>
        <v>#VALUE!</v>
      </c>
      <c r="AN13" s="19"/>
    </row>
    <row r="14" spans="1:40" x14ac:dyDescent="0.25">
      <c r="A14" s="87">
        <v>9</v>
      </c>
      <c r="B14" s="143"/>
      <c r="C14" s="144"/>
      <c r="D14" s="92"/>
      <c r="E14" s="92"/>
      <c r="F14" s="92"/>
      <c r="G14" s="92"/>
      <c r="H14" s="92"/>
      <c r="I14" s="92"/>
      <c r="J14" s="92"/>
      <c r="K14" s="92"/>
      <c r="L14" s="92"/>
      <c r="M14" s="88"/>
      <c r="N14" s="88"/>
      <c r="O14" s="89"/>
      <c r="P14" s="75"/>
      <c r="Q14" s="93"/>
      <c r="R14" s="92"/>
      <c r="S14" s="92"/>
      <c r="T14" s="92"/>
      <c r="U14" s="92"/>
      <c r="V14" s="92"/>
      <c r="W14" s="92"/>
      <c r="X14" s="92"/>
      <c r="Y14" s="94"/>
      <c r="Z14" s="91"/>
      <c r="AA14" s="75"/>
      <c r="AB14" s="93"/>
      <c r="AC14" s="92"/>
      <c r="AD14" s="92"/>
      <c r="AE14" s="125"/>
      <c r="AF14" s="93"/>
      <c r="AG14" s="128"/>
      <c r="AH14" s="140"/>
      <c r="AI14" s="68" t="str">
        <f t="shared" si="0"/>
        <v/>
      </c>
      <c r="AJ14" s="59"/>
      <c r="AK14" s="3" t="str">
        <f t="shared" si="1"/>
        <v/>
      </c>
      <c r="AL14" s="4" t="b">
        <f t="shared" si="3"/>
        <v>0</v>
      </c>
      <c r="AM14" s="37" t="e">
        <f t="shared" si="2"/>
        <v>#VALUE!</v>
      </c>
      <c r="AN14" s="19"/>
    </row>
    <row r="15" spans="1:40" x14ac:dyDescent="0.25">
      <c r="A15" s="87">
        <v>10</v>
      </c>
      <c r="B15" s="143"/>
      <c r="C15" s="144"/>
      <c r="D15" s="92"/>
      <c r="E15" s="92"/>
      <c r="F15" s="92"/>
      <c r="G15" s="92"/>
      <c r="H15" s="92"/>
      <c r="I15" s="92"/>
      <c r="J15" s="92"/>
      <c r="K15" s="92"/>
      <c r="L15" s="92"/>
      <c r="M15" s="88"/>
      <c r="N15" s="88"/>
      <c r="O15" s="89"/>
      <c r="P15" s="75"/>
      <c r="Q15" s="93"/>
      <c r="R15" s="92"/>
      <c r="S15" s="92"/>
      <c r="T15" s="92"/>
      <c r="U15" s="92"/>
      <c r="V15" s="92"/>
      <c r="W15" s="92"/>
      <c r="X15" s="92"/>
      <c r="Y15" s="94"/>
      <c r="Z15" s="91"/>
      <c r="AA15" s="75"/>
      <c r="AB15" s="93"/>
      <c r="AC15" s="92"/>
      <c r="AD15" s="92"/>
      <c r="AE15" s="125"/>
      <c r="AF15" s="93"/>
      <c r="AG15" s="128"/>
      <c r="AH15" s="140"/>
      <c r="AI15" s="68" t="str">
        <f t="shared" si="0"/>
        <v/>
      </c>
      <c r="AJ15" s="59"/>
      <c r="AK15" s="3" t="str">
        <f t="shared" si="1"/>
        <v/>
      </c>
      <c r="AL15" s="4" t="b">
        <f t="shared" si="3"/>
        <v>0</v>
      </c>
      <c r="AM15" s="37" t="e">
        <f t="shared" si="2"/>
        <v>#VALUE!</v>
      </c>
      <c r="AN15" s="19"/>
    </row>
    <row r="16" spans="1:40" x14ac:dyDescent="0.25">
      <c r="A16" s="87">
        <v>11</v>
      </c>
      <c r="B16" s="143"/>
      <c r="C16" s="144"/>
      <c r="D16" s="92"/>
      <c r="E16" s="92"/>
      <c r="F16" s="92"/>
      <c r="G16" s="92"/>
      <c r="H16" s="92"/>
      <c r="I16" s="92"/>
      <c r="J16" s="92"/>
      <c r="K16" s="92"/>
      <c r="L16" s="92"/>
      <c r="M16" s="88"/>
      <c r="N16" s="88"/>
      <c r="O16" s="89"/>
      <c r="P16" s="75"/>
      <c r="Q16" s="93"/>
      <c r="R16" s="92"/>
      <c r="S16" s="92"/>
      <c r="T16" s="92"/>
      <c r="U16" s="92"/>
      <c r="V16" s="92"/>
      <c r="W16" s="92"/>
      <c r="X16" s="92"/>
      <c r="Y16" s="94"/>
      <c r="Z16" s="91"/>
      <c r="AA16" s="75"/>
      <c r="AB16" s="93"/>
      <c r="AC16" s="92"/>
      <c r="AD16" s="92"/>
      <c r="AE16" s="125"/>
      <c r="AF16" s="93"/>
      <c r="AG16" s="128"/>
      <c r="AH16" s="140"/>
      <c r="AI16" s="68" t="str">
        <f t="shared" si="0"/>
        <v/>
      </c>
      <c r="AJ16" s="59"/>
      <c r="AK16" s="3" t="str">
        <f t="shared" si="1"/>
        <v/>
      </c>
      <c r="AL16" s="4" t="b">
        <f t="shared" si="3"/>
        <v>0</v>
      </c>
      <c r="AM16" s="37" t="e">
        <f t="shared" si="2"/>
        <v>#VALUE!</v>
      </c>
      <c r="AN16" s="19"/>
    </row>
    <row r="17" spans="1:40" ht="15.75" thickBot="1" x14ac:dyDescent="0.3">
      <c r="A17" s="87">
        <v>12</v>
      </c>
      <c r="B17" s="143"/>
      <c r="C17" s="144"/>
      <c r="D17" s="92"/>
      <c r="E17" s="92"/>
      <c r="F17" s="92"/>
      <c r="G17" s="92"/>
      <c r="H17" s="92"/>
      <c r="I17" s="92"/>
      <c r="J17" s="92"/>
      <c r="K17" s="92"/>
      <c r="L17" s="92"/>
      <c r="M17" s="88"/>
      <c r="N17" s="88"/>
      <c r="O17" s="89"/>
      <c r="P17" s="75"/>
      <c r="Q17" s="93"/>
      <c r="R17" s="92"/>
      <c r="S17" s="92"/>
      <c r="T17" s="92"/>
      <c r="U17" s="92"/>
      <c r="V17" s="92"/>
      <c r="W17" s="95"/>
      <c r="X17" s="95"/>
      <c r="Y17" s="96"/>
      <c r="Z17" s="91"/>
      <c r="AA17" s="75"/>
      <c r="AB17" s="93"/>
      <c r="AC17" s="92"/>
      <c r="AD17" s="92"/>
      <c r="AE17" s="125"/>
      <c r="AF17" s="93"/>
      <c r="AG17" s="128"/>
      <c r="AH17" s="140"/>
      <c r="AI17" s="68" t="str">
        <f t="shared" si="0"/>
        <v/>
      </c>
      <c r="AJ17" s="59"/>
      <c r="AK17" s="3" t="str">
        <f t="shared" si="1"/>
        <v/>
      </c>
      <c r="AL17" s="4" t="b">
        <f t="shared" si="3"/>
        <v>0</v>
      </c>
      <c r="AM17" s="37" t="e">
        <f t="shared" si="2"/>
        <v>#VALUE!</v>
      </c>
      <c r="AN17" s="19"/>
    </row>
    <row r="18" spans="1:40" ht="15.75" thickTop="1" x14ac:dyDescent="0.25">
      <c r="A18" s="87">
        <v>13</v>
      </c>
      <c r="B18" s="143"/>
      <c r="C18" s="144"/>
      <c r="D18" s="92"/>
      <c r="E18" s="92"/>
      <c r="F18" s="92"/>
      <c r="G18" s="92"/>
      <c r="H18" s="92"/>
      <c r="I18" s="92"/>
      <c r="J18" s="92"/>
      <c r="K18" s="92"/>
      <c r="L18" s="92"/>
      <c r="M18" s="88"/>
      <c r="N18" s="88"/>
      <c r="O18" s="89"/>
      <c r="P18" s="75"/>
      <c r="Q18" s="93"/>
      <c r="R18" s="92"/>
      <c r="S18" s="92"/>
      <c r="T18" s="92"/>
      <c r="U18" s="92"/>
      <c r="V18" s="92"/>
      <c r="W18" s="97"/>
      <c r="X18" s="97"/>
      <c r="Y18" s="97"/>
      <c r="Z18" s="90"/>
      <c r="AA18" s="75"/>
      <c r="AB18" s="93"/>
      <c r="AC18" s="92"/>
      <c r="AD18" s="92"/>
      <c r="AE18" s="125"/>
      <c r="AF18" s="93"/>
      <c r="AG18" s="128"/>
      <c r="AH18" s="140"/>
      <c r="AI18" s="68" t="str">
        <f t="shared" si="0"/>
        <v/>
      </c>
      <c r="AJ18" s="59"/>
      <c r="AK18" s="3" t="str">
        <f t="shared" si="1"/>
        <v/>
      </c>
      <c r="AL18" s="4" t="b">
        <f>IF(AK18&lt;&gt;"", AK18*Prices!$B$7/100)</f>
        <v>0</v>
      </c>
      <c r="AM18" s="37" t="e">
        <f t="shared" ref="AM18:AM33" si="4">+AK18+AL18</f>
        <v>#VALUE!</v>
      </c>
      <c r="AN18" s="19"/>
    </row>
    <row r="19" spans="1:40" x14ac:dyDescent="0.25">
      <c r="A19" s="87">
        <v>14</v>
      </c>
      <c r="B19" s="143"/>
      <c r="C19" s="144"/>
      <c r="D19" s="92"/>
      <c r="E19" s="92"/>
      <c r="F19" s="92"/>
      <c r="G19" s="92"/>
      <c r="H19" s="92"/>
      <c r="I19" s="92"/>
      <c r="J19" s="92"/>
      <c r="K19" s="92"/>
      <c r="L19" s="92"/>
      <c r="M19" s="88"/>
      <c r="N19" s="88"/>
      <c r="O19" s="89"/>
      <c r="P19" s="75"/>
      <c r="Q19" s="93"/>
      <c r="R19" s="92"/>
      <c r="S19" s="92"/>
      <c r="T19" s="92"/>
      <c r="U19" s="92"/>
      <c r="V19" s="92"/>
      <c r="W19" s="92"/>
      <c r="X19" s="92"/>
      <c r="Y19" s="92"/>
      <c r="Z19" s="90"/>
      <c r="AA19" s="75"/>
      <c r="AB19" s="93"/>
      <c r="AC19" s="92"/>
      <c r="AD19" s="92"/>
      <c r="AE19" s="125"/>
      <c r="AF19" s="93"/>
      <c r="AG19" s="128"/>
      <c r="AH19" s="140"/>
      <c r="AI19" s="68" t="str">
        <f t="shared" si="0"/>
        <v/>
      </c>
      <c r="AJ19" s="59"/>
      <c r="AK19" s="3" t="str">
        <f t="shared" si="1"/>
        <v/>
      </c>
      <c r="AL19" s="4" t="b">
        <f>IF(AK19&lt;&gt;"", AK19*Prices!$B$7/100)</f>
        <v>0</v>
      </c>
      <c r="AM19" s="37" t="e">
        <f t="shared" si="4"/>
        <v>#VALUE!</v>
      </c>
      <c r="AN19" s="19"/>
    </row>
    <row r="20" spans="1:40" x14ac:dyDescent="0.25">
      <c r="A20" s="87">
        <v>15</v>
      </c>
      <c r="B20" s="143"/>
      <c r="C20" s="144"/>
      <c r="D20" s="92"/>
      <c r="E20" s="92"/>
      <c r="F20" s="92"/>
      <c r="G20" s="92"/>
      <c r="H20" s="92"/>
      <c r="I20" s="92"/>
      <c r="J20" s="92"/>
      <c r="K20" s="92"/>
      <c r="L20" s="92"/>
      <c r="M20" s="88"/>
      <c r="N20" s="88"/>
      <c r="O20" s="89"/>
      <c r="P20" s="75"/>
      <c r="Q20" s="93"/>
      <c r="R20" s="92"/>
      <c r="S20" s="92"/>
      <c r="T20" s="92"/>
      <c r="U20" s="92"/>
      <c r="V20" s="92"/>
      <c r="W20" s="92"/>
      <c r="X20" s="92"/>
      <c r="Y20" s="92"/>
      <c r="Z20" s="90"/>
      <c r="AA20" s="75"/>
      <c r="AB20" s="93"/>
      <c r="AC20" s="92"/>
      <c r="AD20" s="92"/>
      <c r="AE20" s="125"/>
      <c r="AF20" s="93"/>
      <c r="AG20" s="128"/>
      <c r="AH20" s="140"/>
      <c r="AI20" s="68" t="str">
        <f t="shared" si="0"/>
        <v/>
      </c>
      <c r="AJ20" s="59"/>
      <c r="AK20" s="3" t="str">
        <f t="shared" si="1"/>
        <v/>
      </c>
      <c r="AL20" s="4" t="b">
        <f>IF(AK20&lt;&gt;"", AK20*Prices!$B$7/100)</f>
        <v>0</v>
      </c>
      <c r="AM20" s="37" t="e">
        <f t="shared" si="4"/>
        <v>#VALUE!</v>
      </c>
      <c r="AN20" s="19"/>
    </row>
    <row r="21" spans="1:40" x14ac:dyDescent="0.25">
      <c r="A21" s="87">
        <v>16</v>
      </c>
      <c r="B21" s="143"/>
      <c r="C21" s="144"/>
      <c r="D21" s="92"/>
      <c r="E21" s="92"/>
      <c r="F21" s="92"/>
      <c r="G21" s="92"/>
      <c r="H21" s="92"/>
      <c r="I21" s="92"/>
      <c r="J21" s="92"/>
      <c r="K21" s="92"/>
      <c r="L21" s="92"/>
      <c r="M21" s="88"/>
      <c r="N21" s="88"/>
      <c r="O21" s="89"/>
      <c r="P21" s="75"/>
      <c r="Q21" s="93"/>
      <c r="R21" s="92"/>
      <c r="S21" s="92"/>
      <c r="T21" s="92"/>
      <c r="U21" s="92"/>
      <c r="V21" s="92"/>
      <c r="W21" s="92"/>
      <c r="X21" s="92"/>
      <c r="Y21" s="92"/>
      <c r="Z21" s="90"/>
      <c r="AA21" s="75"/>
      <c r="AB21" s="93"/>
      <c r="AC21" s="92"/>
      <c r="AD21" s="92"/>
      <c r="AE21" s="125"/>
      <c r="AF21" s="93"/>
      <c r="AG21" s="128"/>
      <c r="AH21" s="140"/>
      <c r="AI21" s="68" t="str">
        <f t="shared" si="0"/>
        <v/>
      </c>
      <c r="AJ21" s="59"/>
      <c r="AK21" s="3" t="str">
        <f t="shared" si="1"/>
        <v/>
      </c>
      <c r="AL21" s="4" t="b">
        <f>IF(AK21&lt;&gt;"", AK21*Prices!$B$7/100)</f>
        <v>0</v>
      </c>
      <c r="AM21" s="37" t="e">
        <f t="shared" si="4"/>
        <v>#VALUE!</v>
      </c>
      <c r="AN21" s="19"/>
    </row>
    <row r="22" spans="1:40" x14ac:dyDescent="0.25">
      <c r="A22" s="87">
        <v>17</v>
      </c>
      <c r="B22" s="143"/>
      <c r="C22" s="144"/>
      <c r="D22" s="92"/>
      <c r="E22" s="92"/>
      <c r="F22" s="92"/>
      <c r="G22" s="92"/>
      <c r="H22" s="92"/>
      <c r="I22" s="92"/>
      <c r="J22" s="92"/>
      <c r="K22" s="92"/>
      <c r="L22" s="92"/>
      <c r="M22" s="88"/>
      <c r="N22" s="88"/>
      <c r="O22" s="89"/>
      <c r="P22" s="75"/>
      <c r="Q22" s="93"/>
      <c r="R22" s="92"/>
      <c r="S22" s="92"/>
      <c r="T22" s="92"/>
      <c r="U22" s="92"/>
      <c r="V22" s="92"/>
      <c r="W22" s="92"/>
      <c r="X22" s="92"/>
      <c r="Y22" s="92"/>
      <c r="Z22" s="90"/>
      <c r="AA22" s="75"/>
      <c r="AB22" s="93"/>
      <c r="AC22" s="92"/>
      <c r="AD22" s="92"/>
      <c r="AE22" s="125"/>
      <c r="AF22" s="93"/>
      <c r="AG22" s="128"/>
      <c r="AH22" s="140"/>
      <c r="AI22" s="68" t="str">
        <f t="shared" si="0"/>
        <v/>
      </c>
      <c r="AJ22" s="59"/>
      <c r="AK22" s="3" t="str">
        <f t="shared" si="1"/>
        <v/>
      </c>
      <c r="AL22" s="4" t="b">
        <f>IF(AK22&lt;&gt;"", AK22*Prices!$B$7/100)</f>
        <v>0</v>
      </c>
      <c r="AM22" s="37" t="e">
        <f t="shared" si="4"/>
        <v>#VALUE!</v>
      </c>
      <c r="AN22" s="19"/>
    </row>
    <row r="23" spans="1:40" x14ac:dyDescent="0.25">
      <c r="A23" s="87">
        <v>18</v>
      </c>
      <c r="B23" s="143"/>
      <c r="C23" s="144"/>
      <c r="D23" s="92"/>
      <c r="E23" s="92"/>
      <c r="F23" s="92"/>
      <c r="G23" s="92"/>
      <c r="H23" s="92"/>
      <c r="I23" s="92"/>
      <c r="J23" s="92"/>
      <c r="K23" s="92"/>
      <c r="L23" s="92"/>
      <c r="M23" s="88"/>
      <c r="N23" s="88"/>
      <c r="O23" s="89"/>
      <c r="P23" s="75"/>
      <c r="Q23" s="93"/>
      <c r="R23" s="92"/>
      <c r="S23" s="92"/>
      <c r="T23" s="92"/>
      <c r="U23" s="92"/>
      <c r="V23" s="92"/>
      <c r="W23" s="92"/>
      <c r="X23" s="92"/>
      <c r="Y23" s="92"/>
      <c r="Z23" s="90"/>
      <c r="AA23" s="75"/>
      <c r="AB23" s="93"/>
      <c r="AC23" s="92"/>
      <c r="AD23" s="92"/>
      <c r="AE23" s="125"/>
      <c r="AF23" s="93"/>
      <c r="AG23" s="128"/>
      <c r="AH23" s="140"/>
      <c r="AI23" s="68" t="str">
        <f t="shared" si="0"/>
        <v/>
      </c>
      <c r="AJ23" s="59"/>
      <c r="AK23" s="3" t="str">
        <f t="shared" si="1"/>
        <v/>
      </c>
      <c r="AL23" s="4" t="b">
        <f>IF(AK23&lt;&gt;"", AK23*Prices!$B$7/100)</f>
        <v>0</v>
      </c>
      <c r="AM23" s="37" t="e">
        <f t="shared" si="4"/>
        <v>#VALUE!</v>
      </c>
      <c r="AN23" s="19"/>
    </row>
    <row r="24" spans="1:40" x14ac:dyDescent="0.25">
      <c r="A24" s="87">
        <v>19</v>
      </c>
      <c r="B24" s="143"/>
      <c r="C24" s="144"/>
      <c r="D24" s="92"/>
      <c r="E24" s="92"/>
      <c r="F24" s="92"/>
      <c r="G24" s="92"/>
      <c r="H24" s="92"/>
      <c r="I24" s="92"/>
      <c r="J24" s="92"/>
      <c r="K24" s="92"/>
      <c r="L24" s="92"/>
      <c r="M24" s="88"/>
      <c r="N24" s="88"/>
      <c r="O24" s="89"/>
      <c r="P24" s="75"/>
      <c r="Q24" s="93"/>
      <c r="R24" s="92"/>
      <c r="S24" s="92"/>
      <c r="T24" s="92"/>
      <c r="U24" s="92"/>
      <c r="V24" s="92"/>
      <c r="W24" s="92"/>
      <c r="X24" s="92"/>
      <c r="Y24" s="92"/>
      <c r="Z24" s="90"/>
      <c r="AA24" s="75"/>
      <c r="AB24" s="93"/>
      <c r="AC24" s="92"/>
      <c r="AD24" s="92"/>
      <c r="AE24" s="125"/>
      <c r="AF24" s="93"/>
      <c r="AG24" s="128"/>
      <c r="AH24" s="140"/>
      <c r="AI24" s="68" t="str">
        <f t="shared" si="0"/>
        <v/>
      </c>
      <c r="AJ24" s="59"/>
      <c r="AK24" s="3" t="str">
        <f t="shared" si="1"/>
        <v/>
      </c>
      <c r="AL24" s="4" t="b">
        <f>IF(AK24&lt;&gt;"", AK24*Prices!$B$7/100)</f>
        <v>0</v>
      </c>
      <c r="AM24" s="37" t="e">
        <f t="shared" si="4"/>
        <v>#VALUE!</v>
      </c>
      <c r="AN24" s="19"/>
    </row>
    <row r="25" spans="1:40" x14ac:dyDescent="0.25">
      <c r="A25" s="87">
        <v>20</v>
      </c>
      <c r="B25" s="143"/>
      <c r="C25" s="144"/>
      <c r="D25" s="92"/>
      <c r="E25" s="92"/>
      <c r="F25" s="92"/>
      <c r="G25" s="92"/>
      <c r="H25" s="92"/>
      <c r="I25" s="92"/>
      <c r="J25" s="92"/>
      <c r="K25" s="92"/>
      <c r="L25" s="92"/>
      <c r="M25" s="88"/>
      <c r="N25" s="88"/>
      <c r="O25" s="89"/>
      <c r="P25" s="75"/>
      <c r="Q25" s="93"/>
      <c r="R25" s="92"/>
      <c r="S25" s="92"/>
      <c r="T25" s="92"/>
      <c r="U25" s="92"/>
      <c r="V25" s="92"/>
      <c r="W25" s="92"/>
      <c r="X25" s="92"/>
      <c r="Y25" s="92"/>
      <c r="Z25" s="90"/>
      <c r="AA25" s="75"/>
      <c r="AB25" s="93"/>
      <c r="AC25" s="92"/>
      <c r="AD25" s="92"/>
      <c r="AE25" s="125"/>
      <c r="AF25" s="93"/>
      <c r="AG25" s="128"/>
      <c r="AH25" s="140"/>
      <c r="AI25" s="68" t="str">
        <f t="shared" si="0"/>
        <v/>
      </c>
      <c r="AJ25" s="59"/>
      <c r="AK25" s="3" t="str">
        <f t="shared" si="1"/>
        <v/>
      </c>
      <c r="AL25" s="4" t="b">
        <f>IF(AK25&lt;&gt;"", AK25*Prices!$B$7/100)</f>
        <v>0</v>
      </c>
      <c r="AM25" s="37" t="e">
        <f t="shared" si="4"/>
        <v>#VALUE!</v>
      </c>
      <c r="AN25" s="19"/>
    </row>
    <row r="26" spans="1:40" x14ac:dyDescent="0.25">
      <c r="A26" s="87">
        <v>21</v>
      </c>
      <c r="B26" s="143"/>
      <c r="C26" s="144"/>
      <c r="D26" s="92"/>
      <c r="E26" s="92"/>
      <c r="F26" s="92"/>
      <c r="G26" s="92"/>
      <c r="H26" s="92"/>
      <c r="I26" s="92"/>
      <c r="J26" s="92"/>
      <c r="K26" s="92"/>
      <c r="L26" s="92"/>
      <c r="M26" s="88"/>
      <c r="N26" s="88"/>
      <c r="O26" s="89"/>
      <c r="P26" s="75"/>
      <c r="Q26" s="93"/>
      <c r="R26" s="92"/>
      <c r="S26" s="92"/>
      <c r="T26" s="92"/>
      <c r="U26" s="92"/>
      <c r="V26" s="92"/>
      <c r="W26" s="92"/>
      <c r="X26" s="92"/>
      <c r="Y26" s="92"/>
      <c r="Z26" s="90"/>
      <c r="AA26" s="75"/>
      <c r="AB26" s="93"/>
      <c r="AC26" s="92"/>
      <c r="AD26" s="92"/>
      <c r="AE26" s="125"/>
      <c r="AF26" s="93"/>
      <c r="AG26" s="128"/>
      <c r="AH26" s="140"/>
      <c r="AI26" s="68" t="str">
        <f t="shared" si="0"/>
        <v/>
      </c>
      <c r="AJ26" s="59"/>
      <c r="AK26" s="3" t="str">
        <f t="shared" si="1"/>
        <v/>
      </c>
      <c r="AL26" s="4" t="b">
        <f>IF(AK26&lt;&gt;"", AK26*Prices!$B$7/100)</f>
        <v>0</v>
      </c>
      <c r="AM26" s="37" t="e">
        <f t="shared" si="4"/>
        <v>#VALUE!</v>
      </c>
      <c r="AN26" s="19"/>
    </row>
    <row r="27" spans="1:40" x14ac:dyDescent="0.25">
      <c r="A27" s="87">
        <v>22</v>
      </c>
      <c r="B27" s="143"/>
      <c r="C27" s="144"/>
      <c r="D27" s="92"/>
      <c r="E27" s="92"/>
      <c r="F27" s="92"/>
      <c r="G27" s="92"/>
      <c r="H27" s="92"/>
      <c r="I27" s="92"/>
      <c r="J27" s="92"/>
      <c r="K27" s="92"/>
      <c r="L27" s="92"/>
      <c r="M27" s="88"/>
      <c r="N27" s="88"/>
      <c r="O27" s="89"/>
      <c r="P27" s="75"/>
      <c r="Q27" s="93"/>
      <c r="R27" s="92"/>
      <c r="S27" s="92"/>
      <c r="T27" s="92"/>
      <c r="U27" s="92"/>
      <c r="V27" s="92"/>
      <c r="W27" s="92"/>
      <c r="X27" s="92"/>
      <c r="Y27" s="92"/>
      <c r="Z27" s="90"/>
      <c r="AA27" s="75"/>
      <c r="AB27" s="93"/>
      <c r="AC27" s="92"/>
      <c r="AD27" s="92"/>
      <c r="AE27" s="125"/>
      <c r="AF27" s="93"/>
      <c r="AG27" s="128"/>
      <c r="AH27" s="140"/>
      <c r="AI27" s="68" t="str">
        <f t="shared" si="0"/>
        <v/>
      </c>
      <c r="AJ27" s="59"/>
      <c r="AK27" s="3" t="str">
        <f t="shared" si="1"/>
        <v/>
      </c>
      <c r="AL27" s="4" t="b">
        <f>IF(AK27&lt;&gt;"", AK27*Prices!$B$7/100)</f>
        <v>0</v>
      </c>
      <c r="AM27" s="37" t="e">
        <f t="shared" si="4"/>
        <v>#VALUE!</v>
      </c>
      <c r="AN27" s="19"/>
    </row>
    <row r="28" spans="1:40" x14ac:dyDescent="0.25">
      <c r="A28" s="87">
        <v>23</v>
      </c>
      <c r="B28" s="143"/>
      <c r="C28" s="144"/>
      <c r="D28" s="92"/>
      <c r="E28" s="92"/>
      <c r="F28" s="92"/>
      <c r="G28" s="92"/>
      <c r="H28" s="92"/>
      <c r="I28" s="92"/>
      <c r="J28" s="92"/>
      <c r="K28" s="92"/>
      <c r="L28" s="92"/>
      <c r="M28" s="88"/>
      <c r="N28" s="88"/>
      <c r="O28" s="89"/>
      <c r="P28" s="75"/>
      <c r="Q28" s="93"/>
      <c r="R28" s="92"/>
      <c r="S28" s="92"/>
      <c r="T28" s="92"/>
      <c r="U28" s="92"/>
      <c r="V28" s="92"/>
      <c r="W28" s="92"/>
      <c r="X28" s="92"/>
      <c r="Y28" s="92"/>
      <c r="Z28" s="90"/>
      <c r="AA28" s="75"/>
      <c r="AB28" s="93"/>
      <c r="AC28" s="92"/>
      <c r="AD28" s="92"/>
      <c r="AE28" s="125"/>
      <c r="AF28" s="93"/>
      <c r="AG28" s="128"/>
      <c r="AH28" s="140"/>
      <c r="AI28" s="68" t="str">
        <f t="shared" si="0"/>
        <v/>
      </c>
      <c r="AJ28" s="59"/>
      <c r="AK28" s="3" t="str">
        <f t="shared" si="1"/>
        <v/>
      </c>
      <c r="AL28" s="4" t="b">
        <f>IF(AK28&lt;&gt;"", AK28*Prices!$B$7/100)</f>
        <v>0</v>
      </c>
      <c r="AM28" s="37" t="e">
        <f t="shared" si="4"/>
        <v>#VALUE!</v>
      </c>
      <c r="AN28" s="19"/>
    </row>
    <row r="29" spans="1:40" x14ac:dyDescent="0.25">
      <c r="A29" s="87">
        <v>24</v>
      </c>
      <c r="B29" s="143"/>
      <c r="C29" s="144"/>
      <c r="D29" s="92"/>
      <c r="E29" s="92"/>
      <c r="F29" s="92"/>
      <c r="G29" s="92"/>
      <c r="H29" s="92"/>
      <c r="I29" s="92"/>
      <c r="J29" s="92"/>
      <c r="K29" s="92"/>
      <c r="L29" s="92"/>
      <c r="M29" s="88"/>
      <c r="N29" s="88"/>
      <c r="O29" s="89"/>
      <c r="P29" s="75"/>
      <c r="Q29" s="93"/>
      <c r="R29" s="92"/>
      <c r="S29" s="92"/>
      <c r="T29" s="92"/>
      <c r="U29" s="92"/>
      <c r="V29" s="92"/>
      <c r="W29" s="92"/>
      <c r="X29" s="92"/>
      <c r="Y29" s="92"/>
      <c r="Z29" s="90"/>
      <c r="AA29" s="75"/>
      <c r="AB29" s="93"/>
      <c r="AC29" s="92"/>
      <c r="AD29" s="92"/>
      <c r="AE29" s="125"/>
      <c r="AF29" s="93"/>
      <c r="AG29" s="128"/>
      <c r="AH29" s="140"/>
      <c r="AI29" s="68" t="str">
        <f t="shared" si="0"/>
        <v/>
      </c>
      <c r="AJ29" s="59"/>
      <c r="AK29" s="3" t="str">
        <f t="shared" si="1"/>
        <v/>
      </c>
      <c r="AL29" s="4" t="b">
        <f>IF(AK29&lt;&gt;"", AK29*Prices!$B$7/100)</f>
        <v>0</v>
      </c>
      <c r="AM29" s="37" t="e">
        <f t="shared" si="4"/>
        <v>#VALUE!</v>
      </c>
      <c r="AN29" s="19"/>
    </row>
    <row r="30" spans="1:40" x14ac:dyDescent="0.25">
      <c r="A30" s="87">
        <v>25</v>
      </c>
      <c r="B30" s="143"/>
      <c r="C30" s="144"/>
      <c r="D30" s="92"/>
      <c r="E30" s="92"/>
      <c r="F30" s="92"/>
      <c r="G30" s="92"/>
      <c r="H30" s="92"/>
      <c r="I30" s="92"/>
      <c r="J30" s="92"/>
      <c r="K30" s="92"/>
      <c r="L30" s="92"/>
      <c r="M30" s="88"/>
      <c r="N30" s="88"/>
      <c r="O30" s="89"/>
      <c r="P30" s="75"/>
      <c r="Q30" s="93"/>
      <c r="R30" s="92"/>
      <c r="S30" s="92"/>
      <c r="T30" s="92"/>
      <c r="U30" s="92"/>
      <c r="V30" s="92"/>
      <c r="W30" s="92"/>
      <c r="X30" s="92"/>
      <c r="Y30" s="92"/>
      <c r="Z30" s="90"/>
      <c r="AA30" s="75"/>
      <c r="AB30" s="93"/>
      <c r="AC30" s="92"/>
      <c r="AD30" s="92"/>
      <c r="AE30" s="125"/>
      <c r="AF30" s="93"/>
      <c r="AG30" s="128"/>
      <c r="AH30" s="140"/>
      <c r="AI30" s="68" t="str">
        <f t="shared" si="0"/>
        <v/>
      </c>
      <c r="AJ30" s="59"/>
      <c r="AK30" s="3" t="str">
        <f t="shared" si="1"/>
        <v/>
      </c>
      <c r="AL30" s="4" t="b">
        <f>IF(AK30&lt;&gt;"", AK30*Prices!$B$7/100)</f>
        <v>0</v>
      </c>
      <c r="AM30" s="37" t="e">
        <f t="shared" si="4"/>
        <v>#VALUE!</v>
      </c>
      <c r="AN30" s="19"/>
    </row>
    <row r="31" spans="1:40" x14ac:dyDescent="0.25">
      <c r="A31" s="87">
        <v>26</v>
      </c>
      <c r="B31" s="143"/>
      <c r="C31" s="144"/>
      <c r="D31" s="92"/>
      <c r="E31" s="92"/>
      <c r="F31" s="92"/>
      <c r="G31" s="92"/>
      <c r="H31" s="92"/>
      <c r="I31" s="92"/>
      <c r="J31" s="92"/>
      <c r="K31" s="92"/>
      <c r="L31" s="92"/>
      <c r="M31" s="88"/>
      <c r="N31" s="88"/>
      <c r="O31" s="89"/>
      <c r="P31" s="75"/>
      <c r="Q31" s="93"/>
      <c r="R31" s="92"/>
      <c r="S31" s="92"/>
      <c r="T31" s="92"/>
      <c r="U31" s="92"/>
      <c r="V31" s="92"/>
      <c r="W31" s="92"/>
      <c r="X31" s="92"/>
      <c r="Y31" s="92"/>
      <c r="Z31" s="90"/>
      <c r="AA31" s="75"/>
      <c r="AB31" s="93"/>
      <c r="AC31" s="92"/>
      <c r="AD31" s="92"/>
      <c r="AE31" s="125"/>
      <c r="AF31" s="93"/>
      <c r="AG31" s="128"/>
      <c r="AH31" s="140"/>
      <c r="AI31" s="68" t="str">
        <f t="shared" si="0"/>
        <v/>
      </c>
      <c r="AJ31" s="59"/>
      <c r="AK31" s="3" t="str">
        <f t="shared" si="1"/>
        <v/>
      </c>
      <c r="AL31" s="4" t="b">
        <f>IF(AK31&lt;&gt;"", AK31*Prices!$B$7/100)</f>
        <v>0</v>
      </c>
      <c r="AM31" s="37" t="e">
        <f t="shared" si="4"/>
        <v>#VALUE!</v>
      </c>
      <c r="AN31" s="19"/>
    </row>
    <row r="32" spans="1:40" x14ac:dyDescent="0.25">
      <c r="A32" s="87">
        <v>27</v>
      </c>
      <c r="B32" s="143"/>
      <c r="C32" s="144"/>
      <c r="D32" s="92"/>
      <c r="E32" s="92"/>
      <c r="F32" s="92"/>
      <c r="G32" s="92"/>
      <c r="H32" s="92"/>
      <c r="I32" s="92"/>
      <c r="J32" s="92"/>
      <c r="K32" s="92"/>
      <c r="L32" s="92"/>
      <c r="M32" s="88"/>
      <c r="N32" s="88"/>
      <c r="O32" s="89"/>
      <c r="P32" s="75"/>
      <c r="Q32" s="93"/>
      <c r="R32" s="92"/>
      <c r="S32" s="92"/>
      <c r="T32" s="92"/>
      <c r="U32" s="92"/>
      <c r="V32" s="92"/>
      <c r="W32" s="92"/>
      <c r="X32" s="92"/>
      <c r="Y32" s="92"/>
      <c r="Z32" s="90"/>
      <c r="AA32" s="75"/>
      <c r="AB32" s="93"/>
      <c r="AC32" s="92"/>
      <c r="AD32" s="92"/>
      <c r="AE32" s="125"/>
      <c r="AF32" s="93"/>
      <c r="AG32" s="128"/>
      <c r="AH32" s="140"/>
      <c r="AI32" s="68" t="str">
        <f t="shared" si="0"/>
        <v/>
      </c>
      <c r="AJ32" s="59"/>
      <c r="AK32" s="3" t="str">
        <f t="shared" si="1"/>
        <v/>
      </c>
      <c r="AL32" s="4" t="b">
        <f>IF(AK32&lt;&gt;"", AK32*Prices!$B$7/100)</f>
        <v>0</v>
      </c>
      <c r="AM32" s="37" t="e">
        <f t="shared" si="4"/>
        <v>#VALUE!</v>
      </c>
      <c r="AN32" s="19"/>
    </row>
    <row r="33" spans="1:40" x14ac:dyDescent="0.25">
      <c r="A33" s="87">
        <v>28</v>
      </c>
      <c r="B33" s="143"/>
      <c r="C33" s="144"/>
      <c r="D33" s="92"/>
      <c r="E33" s="92"/>
      <c r="F33" s="92"/>
      <c r="G33" s="92"/>
      <c r="H33" s="92"/>
      <c r="I33" s="92"/>
      <c r="J33" s="92"/>
      <c r="K33" s="92"/>
      <c r="L33" s="92"/>
      <c r="M33" s="88"/>
      <c r="N33" s="88"/>
      <c r="O33" s="89"/>
      <c r="P33" s="75"/>
      <c r="Q33" s="93"/>
      <c r="R33" s="92"/>
      <c r="S33" s="92"/>
      <c r="T33" s="92"/>
      <c r="U33" s="92"/>
      <c r="V33" s="92"/>
      <c r="W33" s="92"/>
      <c r="X33" s="92"/>
      <c r="Y33" s="92"/>
      <c r="Z33" s="90"/>
      <c r="AA33" s="75"/>
      <c r="AB33" s="93"/>
      <c r="AC33" s="92"/>
      <c r="AD33" s="92"/>
      <c r="AE33" s="125"/>
      <c r="AF33" s="93"/>
      <c r="AG33" s="128"/>
      <c r="AH33" s="140"/>
      <c r="AI33" s="68" t="str">
        <f t="shared" si="0"/>
        <v/>
      </c>
      <c r="AJ33" s="59"/>
      <c r="AK33" s="3" t="str">
        <f t="shared" si="1"/>
        <v/>
      </c>
      <c r="AL33" s="4" t="b">
        <f>IF(AK33&lt;&gt;"", AK33*Prices!$B$7/100)</f>
        <v>0</v>
      </c>
      <c r="AM33" s="37" t="e">
        <f t="shared" si="4"/>
        <v>#VALUE!</v>
      </c>
      <c r="AN33" s="19"/>
    </row>
    <row r="34" spans="1:40" x14ac:dyDescent="0.25">
      <c r="A34" s="87">
        <v>29</v>
      </c>
      <c r="B34" s="143"/>
      <c r="C34" s="144"/>
      <c r="D34" s="92"/>
      <c r="E34" s="92"/>
      <c r="F34" s="92"/>
      <c r="G34" s="92"/>
      <c r="H34" s="92"/>
      <c r="I34" s="92"/>
      <c r="J34" s="92"/>
      <c r="K34" s="92"/>
      <c r="L34" s="92"/>
      <c r="M34" s="98"/>
      <c r="N34" s="98"/>
      <c r="O34" s="99"/>
      <c r="P34" s="75"/>
      <c r="Q34" s="93"/>
      <c r="R34" s="92"/>
      <c r="S34" s="92"/>
      <c r="T34" s="92"/>
      <c r="U34" s="92"/>
      <c r="V34" s="92"/>
      <c r="W34" s="92"/>
      <c r="X34" s="92"/>
      <c r="Y34" s="92"/>
      <c r="Z34" s="90"/>
      <c r="AA34" s="75"/>
      <c r="AB34" s="93"/>
      <c r="AC34" s="92"/>
      <c r="AD34" s="92"/>
      <c r="AE34" s="125"/>
      <c r="AF34" s="93"/>
      <c r="AG34" s="128"/>
      <c r="AH34" s="140"/>
      <c r="AI34" s="68" t="str">
        <f t="shared" si="0"/>
        <v/>
      </c>
      <c r="AJ34" s="61"/>
      <c r="AK34" s="3" t="str">
        <f t="shared" si="1"/>
        <v/>
      </c>
      <c r="AL34" s="4" t="b">
        <f>IF(AK34&lt;&gt;"", AK34*Prices!$B$7/100)</f>
        <v>0</v>
      </c>
      <c r="AM34" s="37" t="e">
        <f>+AK34+AL34</f>
        <v>#VALUE!</v>
      </c>
      <c r="AN34" s="19"/>
    </row>
    <row r="35" spans="1:40" ht="15.75" thickBot="1" x14ac:dyDescent="0.3">
      <c r="A35" s="180" t="s">
        <v>14</v>
      </c>
      <c r="B35" s="181"/>
      <c r="C35" s="100">
        <f t="shared" ref="C35" si="5">SUM(C6:C34)</f>
        <v>0</v>
      </c>
      <c r="D35" s="100">
        <f>SUM(D6:D34)</f>
        <v>0</v>
      </c>
      <c r="E35" s="100">
        <f t="shared" ref="E35:F35" si="6">SUM(E6:E34)</f>
        <v>0</v>
      </c>
      <c r="F35" s="100">
        <f t="shared" si="6"/>
        <v>0</v>
      </c>
      <c r="G35" s="100">
        <f>SUM(G6:G34)</f>
        <v>0</v>
      </c>
      <c r="H35" s="100">
        <f t="shared" ref="H35:K35" si="7">SUM(H6:H34)</f>
        <v>0</v>
      </c>
      <c r="I35" s="100">
        <f t="shared" si="7"/>
        <v>0</v>
      </c>
      <c r="J35" s="100"/>
      <c r="K35" s="100">
        <f t="shared" si="7"/>
        <v>0</v>
      </c>
      <c r="L35" s="101">
        <f>SUM(L6:L34)</f>
        <v>0</v>
      </c>
      <c r="M35" s="100">
        <f>SUM(M6:M34)</f>
        <v>0</v>
      </c>
      <c r="N35" s="100">
        <f>SUM(N6:N34)</f>
        <v>0</v>
      </c>
      <c r="O35" s="102"/>
      <c r="P35" s="75"/>
      <c r="Q35" s="100">
        <f t="shared" ref="Q35:Y35" si="8">SUM(Q6:Q34)</f>
        <v>0</v>
      </c>
      <c r="R35" s="100">
        <f t="shared" si="8"/>
        <v>0</v>
      </c>
      <c r="S35" s="100">
        <f t="shared" si="8"/>
        <v>0</v>
      </c>
      <c r="T35" s="100">
        <f t="shared" si="8"/>
        <v>0</v>
      </c>
      <c r="U35" s="100">
        <f t="shared" si="8"/>
        <v>0</v>
      </c>
      <c r="V35" s="100">
        <f t="shared" si="8"/>
        <v>0</v>
      </c>
      <c r="W35" s="100">
        <f t="shared" si="8"/>
        <v>0</v>
      </c>
      <c r="X35" s="100">
        <f t="shared" si="8"/>
        <v>0</v>
      </c>
      <c r="Y35" s="100">
        <f t="shared" si="8"/>
        <v>0</v>
      </c>
      <c r="Z35" s="103"/>
      <c r="AA35" s="75"/>
      <c r="AB35" s="104">
        <f t="shared" ref="AB35:AE35" si="9">SUM(AB6:AB34)</f>
        <v>0</v>
      </c>
      <c r="AC35" s="100">
        <f t="shared" si="9"/>
        <v>0</v>
      </c>
      <c r="AD35" s="100">
        <f t="shared" si="9"/>
        <v>0</v>
      </c>
      <c r="AE35" s="126">
        <f t="shared" si="9"/>
        <v>0</v>
      </c>
      <c r="AF35" s="100">
        <f>SUM(AF6:AF34)</f>
        <v>0</v>
      </c>
      <c r="AG35" s="129">
        <f>SUM(AG6:AG34)</f>
        <v>0</v>
      </c>
      <c r="AH35" s="140"/>
      <c r="AI35" s="69"/>
      <c r="AJ35" s="48"/>
      <c r="AK35" s="48">
        <f t="shared" ref="AK35" si="10">+AI35+AJ35</f>
        <v>0</v>
      </c>
      <c r="AL35" s="49">
        <f>SUM(AL6:AL17)</f>
        <v>0</v>
      </c>
      <c r="AM35" s="50" t="e">
        <f>SUM(AM6:AM17)</f>
        <v>#VALUE!</v>
      </c>
      <c r="AN35" s="19"/>
    </row>
    <row r="36" spans="1:40" ht="15.75" hidden="1" thickTop="1" x14ac:dyDescent="0.25">
      <c r="A36" s="75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139"/>
      <c r="AI36" s="5" t="s">
        <v>9</v>
      </c>
      <c r="AJ36" s="5" t="s">
        <v>9</v>
      </c>
      <c r="AK36" s="5" t="s">
        <v>9</v>
      </c>
      <c r="AL36" s="6" t="s">
        <v>4</v>
      </c>
      <c r="AM36" s="6" t="s">
        <v>4</v>
      </c>
      <c r="AN36" s="19"/>
    </row>
    <row r="37" spans="1:40" hidden="1" x14ac:dyDescent="0.25">
      <c r="A37" s="75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139"/>
      <c r="AI37" s="5" t="e">
        <f>SUM(AI6:AI35)/$R$2</f>
        <v>#VALUE!</v>
      </c>
      <c r="AJ37" s="5" t="e">
        <f>SUM(AJ6:AJ35)/$R$2</f>
        <v>#VALUE!</v>
      </c>
      <c r="AK37" s="5" t="e">
        <f>SUM(AK6:AK35)/$R$2</f>
        <v>#VALUE!</v>
      </c>
      <c r="AL37" s="23">
        <f>SUM(AL6:AL35)</f>
        <v>0</v>
      </c>
      <c r="AM37" s="23" t="e">
        <f>SUM(AM6:AM35)</f>
        <v>#VALUE!</v>
      </c>
      <c r="AN37" s="19"/>
    </row>
    <row r="38" spans="1:40" hidden="1" x14ac:dyDescent="0.25">
      <c r="A38" s="7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80"/>
      <c r="N38" s="80"/>
      <c r="O38" s="80"/>
      <c r="P38" s="80"/>
      <c r="Q38" s="80"/>
      <c r="R38" s="106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139"/>
      <c r="AN38" s="19"/>
    </row>
    <row r="39" spans="1:40" hidden="1" x14ac:dyDescent="0.25">
      <c r="A39" s="75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139"/>
      <c r="AN39" s="19"/>
    </row>
    <row r="40" spans="1:40" hidden="1" x14ac:dyDescent="0.25">
      <c r="A40" s="75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139"/>
      <c r="AN40" s="19"/>
    </row>
    <row r="41" spans="1:40" hidden="1" x14ac:dyDescent="0.25">
      <c r="A41" s="75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139"/>
      <c r="AN41" s="19"/>
    </row>
    <row r="42" spans="1:40" ht="15.75" hidden="1" thickBot="1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42"/>
      <c r="AI42" s="28"/>
      <c r="AJ42" s="29"/>
      <c r="AK42" s="29"/>
      <c r="AL42" s="29"/>
      <c r="AM42" s="29"/>
      <c r="AN42" s="30"/>
    </row>
    <row r="43" spans="1:40" ht="15.75" hidden="1" thickTop="1" x14ac:dyDescent="0.25"/>
    <row r="44" spans="1:40" hidden="1" x14ac:dyDescent="0.25">
      <c r="R44" s="52"/>
    </row>
    <row r="45" spans="1:40" hidden="1" x14ac:dyDescent="0.25">
      <c r="R45" s="52"/>
      <c r="AI45" s="1">
        <v>65</v>
      </c>
      <c r="AL45">
        <v>13.5</v>
      </c>
    </row>
    <row r="46" spans="1:40" hidden="1" x14ac:dyDescent="0.25">
      <c r="C46" s="2" t="s">
        <v>139</v>
      </c>
      <c r="F46" s="111" t="s">
        <v>144</v>
      </c>
      <c r="I46" s="111" t="s">
        <v>115</v>
      </c>
      <c r="K46" s="2" t="s">
        <v>120</v>
      </c>
      <c r="Q46" s="111" t="s">
        <v>148</v>
      </c>
      <c r="R46" s="52"/>
      <c r="U46" s="111" t="s">
        <v>153</v>
      </c>
    </row>
    <row r="47" spans="1:40" hidden="1" x14ac:dyDescent="0.25">
      <c r="C47" s="2" t="s">
        <v>140</v>
      </c>
      <c r="F47" s="111" t="s">
        <v>145</v>
      </c>
      <c r="I47" s="2" t="s">
        <v>20</v>
      </c>
      <c r="K47" s="2" t="s">
        <v>121</v>
      </c>
      <c r="Q47" s="1" t="s">
        <v>149</v>
      </c>
      <c r="R47" s="52"/>
      <c r="U47" s="111" t="s">
        <v>154</v>
      </c>
    </row>
    <row r="48" spans="1:40" hidden="1" x14ac:dyDescent="0.25">
      <c r="C48" s="2" t="s">
        <v>141</v>
      </c>
      <c r="F48" s="2" t="s">
        <v>146</v>
      </c>
      <c r="I48" s="2" t="s">
        <v>116</v>
      </c>
      <c r="K48" s="2" t="s">
        <v>122</v>
      </c>
      <c r="Q48" s="111" t="s">
        <v>150</v>
      </c>
      <c r="U48" s="111" t="s">
        <v>155</v>
      </c>
    </row>
    <row r="49" spans="2:21" hidden="1" x14ac:dyDescent="0.25">
      <c r="C49" s="2" t="s">
        <v>132</v>
      </c>
      <c r="F49" s="2" t="s">
        <v>147</v>
      </c>
      <c r="I49" s="2" t="s">
        <v>117</v>
      </c>
      <c r="Q49" s="1" t="s">
        <v>41</v>
      </c>
      <c r="U49" s="1" t="s">
        <v>156</v>
      </c>
    </row>
    <row r="50" spans="2:21" hidden="1" x14ac:dyDescent="0.25">
      <c r="C50" s="2" t="s">
        <v>142</v>
      </c>
      <c r="I50" s="2" t="s">
        <v>118</v>
      </c>
      <c r="Q50" s="1" t="s">
        <v>151</v>
      </c>
    </row>
    <row r="51" spans="2:21" hidden="1" x14ac:dyDescent="0.25">
      <c r="B51" s="2" t="s">
        <v>129</v>
      </c>
      <c r="C51" s="2" t="s">
        <v>143</v>
      </c>
      <c r="I51" s="2" t="s">
        <v>119</v>
      </c>
      <c r="Q51" s="1" t="s">
        <v>152</v>
      </c>
    </row>
    <row r="52" spans="2:21" hidden="1" x14ac:dyDescent="0.25"/>
    <row r="53" spans="2:21" ht="15.75" thickTop="1" x14ac:dyDescent="0.25">
      <c r="B53" s="145"/>
    </row>
    <row r="65" spans="19:19" hidden="1" x14ac:dyDescent="0.25"/>
    <row r="66" spans="19:19" hidden="1" x14ac:dyDescent="0.25">
      <c r="S66" s="1" t="e" cm="1" vm="1">
        <f t="array" aca="1" ref="S66" ca="1">36:52</f>
        <v>#VALUE!</v>
      </c>
    </row>
    <row r="67" spans="19:19" hidden="1" x14ac:dyDescent="0.25"/>
    <row r="68" spans="19:19" hidden="1" x14ac:dyDescent="0.25"/>
    <row r="69" spans="19:19" hidden="1" x14ac:dyDescent="0.25"/>
  </sheetData>
  <sheetProtection algorithmName="SHA-512" hashValue="ioZ6LurjS3V29IWRv8IiCnrPytg+P3X/kZe2z4Ug2KeuicJ5UVhIKgWZQwo55ZXkWPIM6vRHefLbkvwdegpR0g==" saltValue="/Lg1cOFHbilJj1JE8q1jkQ==" spinCount="100000" sheet="1" objects="1" scenarios="1"/>
  <mergeCells count="13">
    <mergeCell ref="A35:B35"/>
    <mergeCell ref="C2:L2"/>
    <mergeCell ref="T2:V2"/>
    <mergeCell ref="T3:V3"/>
    <mergeCell ref="D4:L4"/>
    <mergeCell ref="AL4:AL5"/>
    <mergeCell ref="AM4:AM5"/>
    <mergeCell ref="M4:O4"/>
    <mergeCell ref="Q4:Z4"/>
    <mergeCell ref="AB4:AG4"/>
    <mergeCell ref="AI4:AI5"/>
    <mergeCell ref="AJ4:AJ5"/>
    <mergeCell ref="AK4:AK5"/>
  </mergeCells>
  <phoneticPr fontId="9" type="noConversion"/>
  <dataValidations count="5">
    <dataValidation type="list" allowBlank="1" showInputMessage="1" showErrorMessage="1" sqref="M6:N34 O6:O36 AB36:AG36 Q36:Z36 M36:N36" xr:uid="{00000000-0002-0000-0200-000000000000}">
      <formula1>$B$38</formula1>
    </dataValidation>
    <dataValidation type="list" allowBlank="1" showInputMessage="1" showErrorMessage="1" promptTitle="Course" sqref="AI35" xr:uid="{00000000-0002-0000-0200-000001000000}">
      <formula1>#REF!</formula1>
    </dataValidation>
    <dataValidation type="list" allowBlank="1" showInputMessage="1" showErrorMessage="1" sqref="AJ6:AJ35" xr:uid="{00000000-0002-0000-0200-000002000000}">
      <formula1>$N$37:$N$41</formula1>
    </dataValidation>
    <dataValidation type="list" allowBlank="1" showInputMessage="1" showErrorMessage="1" sqref="Z6:Z34" xr:uid="{00000000-0002-0000-0200-000003000000}">
      <formula1>$B$39:$B$42</formula1>
    </dataValidation>
    <dataValidation type="list" allowBlank="1" showInputMessage="1" showErrorMessage="1" sqref="C6:C34" xr:uid="{00000000-0002-0000-0200-000005000000}">
      <formula1>$C$46:$C$58</formula1>
    </dataValidation>
  </dataValidations>
  <hyperlinks>
    <hyperlink ref="B1" r:id="rId1" xr:uid="{00000000-0004-0000-0200-000000000000}"/>
  </hyperlinks>
  <pageMargins left="0.7" right="0.7" top="0.75" bottom="0.75" header="0.3" footer="0.3"/>
  <pageSetup paperSize="9" scale="70" orientation="landscape" horizontalDpi="4294967293" verticalDpi="12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200-000004000000}">
          <x14:formula1>
            <xm:f>Prices!$B$13</xm:f>
          </x14:formula1>
          <xm:sqref>Q6:V34 W6:X17 AB6:AG34 D6:K34</xm:sqref>
        </x14:dataValidation>
        <x14:dataValidation type="list" allowBlank="1" showInputMessage="1" showErrorMessage="1" xr:uid="{00000000-0002-0000-0200-000006000000}">
          <x14:formula1>
            <xm:f>Prices!$B$9:$F$9</xm:f>
          </x14:formula1>
          <xm:sqref>W18:X34</xm:sqref>
        </x14:dataValidation>
        <x14:dataValidation type="list" allowBlank="1" showInputMessage="1" showErrorMessage="1" xr:uid="{10CDE83A-02B7-46CE-8585-81817D4FE479}">
          <x14:formula1>
            <xm:f>Prices!$B$24:$G$24</xm:f>
          </x14:formula1>
          <xm:sqref>Y6:Y17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365D03-C510-4220-9152-98C5570A6C67}">
  <sheetPr>
    <tabColor rgb="FF92D050"/>
    <pageSetUpPr fitToPage="1"/>
  </sheetPr>
  <dimension ref="A1:AN59"/>
  <sheetViews>
    <sheetView showZeros="0" zoomScaleNormal="100" workbookViewId="0">
      <selection activeCell="R14" sqref="R14"/>
    </sheetView>
  </sheetViews>
  <sheetFormatPr defaultRowHeight="15" x14ac:dyDescent="0.25"/>
  <cols>
    <col min="1" max="1" width="4.7109375" style="1" customWidth="1"/>
    <col min="2" max="2" width="14.85546875" style="2" customWidth="1"/>
    <col min="3" max="3" width="12.42578125" style="2" customWidth="1"/>
    <col min="4" max="4" width="9.7109375" style="2" customWidth="1"/>
    <col min="5" max="5" width="10.28515625" style="2" customWidth="1"/>
    <col min="6" max="6" width="10" style="2" customWidth="1"/>
    <col min="7" max="7" width="8.42578125" style="2" customWidth="1"/>
    <col min="8" max="12" width="8.42578125" style="2" hidden="1" customWidth="1"/>
    <col min="13" max="15" width="9.140625" style="1" hidden="1" customWidth="1"/>
    <col min="16" max="16" width="2.5703125" style="1" customWidth="1"/>
    <col min="17" max="17" width="8.85546875" style="1" customWidth="1"/>
    <col min="18" max="18" width="9.140625" style="1" customWidth="1"/>
    <col min="19" max="19" width="9" style="1" customWidth="1"/>
    <col min="20" max="20" width="8.28515625" style="1" customWidth="1"/>
    <col min="21" max="21" width="8.5703125" style="1" customWidth="1"/>
    <col min="22" max="22" width="8.42578125" style="1" customWidth="1"/>
    <col min="23" max="24" width="8.5703125" style="1" hidden="1" customWidth="1"/>
    <col min="25" max="25" width="11.28515625" style="1" hidden="1" customWidth="1"/>
    <col min="26" max="26" width="12.28515625" style="1" hidden="1" customWidth="1"/>
    <col min="27" max="27" width="2" style="1" customWidth="1"/>
    <col min="28" max="30" width="8.7109375" style="1" customWidth="1"/>
    <col min="31" max="31" width="8.7109375" style="1" hidden="1" customWidth="1"/>
    <col min="32" max="32" width="10.140625" style="1" hidden="1" customWidth="1"/>
    <col min="33" max="33" width="10.7109375" style="1" hidden="1" customWidth="1"/>
    <col min="34" max="34" width="3.28515625" customWidth="1"/>
    <col min="35" max="35" width="9.7109375" style="1" hidden="1" customWidth="1"/>
    <col min="36" max="36" width="10.42578125" hidden="1" customWidth="1"/>
    <col min="37" max="37" width="11.140625" hidden="1" customWidth="1"/>
    <col min="38" max="38" width="9" hidden="1" customWidth="1"/>
    <col min="39" max="39" width="10.42578125" hidden="1" customWidth="1"/>
    <col min="40" max="40" width="9.140625" hidden="1" customWidth="1"/>
  </cols>
  <sheetData>
    <row r="1" spans="1:40" ht="20.25" customHeight="1" thickTop="1" thickBot="1" x14ac:dyDescent="0.3">
      <c r="A1" s="70"/>
      <c r="B1" s="71" t="s">
        <v>80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4"/>
      <c r="AI1" s="15"/>
      <c r="AJ1" s="16"/>
      <c r="AK1" s="16"/>
      <c r="AL1" s="16"/>
      <c r="AM1" s="16"/>
      <c r="AN1" s="17"/>
    </row>
    <row r="2" spans="1:40" ht="16.5" thickTop="1" thickBot="1" x14ac:dyDescent="0.3">
      <c r="A2" s="75"/>
      <c r="B2" s="76" t="s">
        <v>8</v>
      </c>
      <c r="C2" s="182"/>
      <c r="D2" s="183"/>
      <c r="E2" s="183"/>
      <c r="F2" s="183"/>
      <c r="G2" s="183"/>
      <c r="H2" s="183"/>
      <c r="I2" s="183"/>
      <c r="J2" s="183"/>
      <c r="K2" s="183"/>
      <c r="L2" s="184"/>
      <c r="M2" s="77"/>
      <c r="N2" s="77"/>
      <c r="O2" s="77"/>
      <c r="P2" s="77"/>
      <c r="Q2" s="78" t="s">
        <v>7</v>
      </c>
      <c r="R2" s="147"/>
      <c r="S2" s="78" t="s">
        <v>90</v>
      </c>
      <c r="T2" s="185"/>
      <c r="U2" s="186"/>
      <c r="V2" s="187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11"/>
      <c r="AJ2" s="12"/>
      <c r="AK2" s="12"/>
      <c r="AL2" s="12"/>
      <c r="AM2" s="12"/>
      <c r="AN2" s="19"/>
    </row>
    <row r="3" spans="1:40" ht="16.5" customHeight="1" thickTop="1" thickBot="1" x14ac:dyDescent="0.3">
      <c r="A3" s="75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0"/>
      <c r="N3" s="80"/>
      <c r="O3" s="80"/>
      <c r="P3" s="80"/>
      <c r="Q3" s="80"/>
      <c r="R3" s="80"/>
      <c r="S3" s="83" t="s">
        <v>11</v>
      </c>
      <c r="T3" s="188"/>
      <c r="U3" s="188"/>
      <c r="V3" s="189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1"/>
      <c r="AI3" s="11"/>
      <c r="AJ3" s="12"/>
      <c r="AK3" s="12"/>
      <c r="AL3" s="12"/>
      <c r="AM3" s="12"/>
      <c r="AN3" s="19"/>
    </row>
    <row r="4" spans="1:40" ht="16.5" thickTop="1" thickBot="1" x14ac:dyDescent="0.3">
      <c r="A4" s="84"/>
      <c r="B4" s="146" t="s">
        <v>158</v>
      </c>
      <c r="C4" s="85" t="s">
        <v>89</v>
      </c>
      <c r="D4" s="193" t="s">
        <v>25</v>
      </c>
      <c r="E4" s="194"/>
      <c r="F4" s="194"/>
      <c r="G4" s="194"/>
      <c r="H4" s="194"/>
      <c r="I4" s="194"/>
      <c r="J4" s="194"/>
      <c r="K4" s="194"/>
      <c r="L4" s="195"/>
      <c r="M4" s="171"/>
      <c r="N4" s="171"/>
      <c r="O4" s="172"/>
      <c r="P4" s="86"/>
      <c r="Q4" s="173" t="s">
        <v>1</v>
      </c>
      <c r="R4" s="174"/>
      <c r="S4" s="174"/>
      <c r="T4" s="174"/>
      <c r="U4" s="174"/>
      <c r="V4" s="174"/>
      <c r="W4" s="174"/>
      <c r="X4" s="174"/>
      <c r="Y4" s="174"/>
      <c r="Z4" s="172"/>
      <c r="AA4" s="86"/>
      <c r="AB4" s="175" t="s">
        <v>0</v>
      </c>
      <c r="AC4" s="176"/>
      <c r="AD4" s="176"/>
      <c r="AE4" s="176"/>
      <c r="AF4" s="176"/>
      <c r="AG4" s="177"/>
      <c r="AH4" s="130"/>
      <c r="AI4" s="178" t="s">
        <v>2</v>
      </c>
      <c r="AJ4" s="167" t="s">
        <v>36</v>
      </c>
      <c r="AK4" s="169" t="s">
        <v>4</v>
      </c>
      <c r="AL4" s="169" t="s">
        <v>3</v>
      </c>
      <c r="AM4" s="163" t="s">
        <v>5</v>
      </c>
      <c r="AN4" s="19"/>
    </row>
    <row r="5" spans="1:40" s="124" customFormat="1" ht="33.75" customHeight="1" thickTop="1" x14ac:dyDescent="0.25">
      <c r="A5" s="112"/>
      <c r="B5" s="113" t="s">
        <v>81</v>
      </c>
      <c r="C5" s="113" t="s">
        <v>24</v>
      </c>
      <c r="D5" s="113" t="str">
        <f>+$F46</f>
        <v>Ceviche</v>
      </c>
      <c r="E5" s="113" t="e">
        <f>+#REF!</f>
        <v>#REF!</v>
      </c>
      <c r="F5" s="113" t="str">
        <f>+F47</f>
        <v>Hummus</v>
      </c>
      <c r="G5" s="113" t="str">
        <f>+F48</f>
        <v>Aubergine</v>
      </c>
      <c r="H5" s="113" t="str">
        <f>+Prices!F$18</f>
        <v>Antipasto Misto</v>
      </c>
      <c r="I5" s="113" t="str">
        <f>+Prices!G$18</f>
        <v xml:space="preserve">Cured Salmon </v>
      </c>
      <c r="J5" s="113" t="str">
        <f>+Prices!H$18</f>
        <v>Mirza Qasemi</v>
      </c>
      <c r="K5" s="113" t="str">
        <f>+Prices!I$18</f>
        <v>Kashk Bademjan</v>
      </c>
      <c r="L5" s="113" t="str">
        <f>+Prices!F18</f>
        <v>Antipasto Misto</v>
      </c>
      <c r="M5" s="113"/>
      <c r="N5" s="113"/>
      <c r="O5" s="114"/>
      <c r="P5" s="115"/>
      <c r="Q5" s="116" t="str">
        <f>+$Q46</f>
        <v>Rib Eye*</v>
      </c>
      <c r="R5" s="117" t="str">
        <f>+Q47</f>
        <v>Cooking</v>
      </c>
      <c r="S5" s="117" t="str">
        <f>+Q48</f>
        <v>Cod</v>
      </c>
      <c r="T5" s="117" t="str">
        <f>+Q49</f>
        <v xml:space="preserve">Zucchine </v>
      </c>
      <c r="U5" s="117" t="str">
        <f>+Q50</f>
        <v>Fattoush</v>
      </c>
      <c r="V5" s="117" t="str">
        <f>+Q51</f>
        <v xml:space="preserve">Melanzane </v>
      </c>
      <c r="W5" s="117" t="str">
        <f>+Prices!H$20</f>
        <v>Tag Salmon</v>
      </c>
      <c r="X5" s="117" t="str">
        <f>+Prices!I$20</f>
        <v xml:space="preserve">Verdura Mista </v>
      </c>
      <c r="Y5" s="118" t="s">
        <v>105</v>
      </c>
      <c r="Z5" s="119">
        <f>+Prices!K$20</f>
        <v>0</v>
      </c>
      <c r="AA5" s="115"/>
      <c r="AB5" s="120" t="e">
        <f>+#REF!</f>
        <v>#REF!</v>
      </c>
      <c r="AC5" s="121" t="str">
        <f>+U46</f>
        <v>Baklava</v>
      </c>
      <c r="AD5" s="122" t="str">
        <f>+U47</f>
        <v xml:space="preserve">Fruit </v>
      </c>
      <c r="AE5" s="120" t="str">
        <f>+Prices!E22</f>
        <v>Koloocheh</v>
      </c>
      <c r="AF5" s="121" t="str">
        <f>+Prices!F22</f>
        <v>Cannolo</v>
      </c>
      <c r="AG5" s="127" t="str">
        <f>+Prices!F22</f>
        <v>Cannolo</v>
      </c>
      <c r="AH5" s="131"/>
      <c r="AI5" s="179"/>
      <c r="AJ5" s="168"/>
      <c r="AK5" s="170"/>
      <c r="AL5" s="170"/>
      <c r="AM5" s="164"/>
      <c r="AN5" s="123"/>
    </row>
    <row r="6" spans="1:40" x14ac:dyDescent="0.25">
      <c r="A6" s="87">
        <v>1</v>
      </c>
      <c r="B6" s="143"/>
      <c r="C6" s="144"/>
      <c r="D6" s="92"/>
      <c r="E6" s="92"/>
      <c r="F6" s="92"/>
      <c r="G6" s="92"/>
      <c r="H6" s="92"/>
      <c r="I6" s="92"/>
      <c r="J6" s="92"/>
      <c r="K6" s="92"/>
      <c r="L6" s="92"/>
      <c r="M6" s="88"/>
      <c r="N6" s="88"/>
      <c r="O6" s="89"/>
      <c r="P6" s="75"/>
      <c r="Q6" s="93"/>
      <c r="R6" s="92"/>
      <c r="S6" s="92"/>
      <c r="T6" s="92"/>
      <c r="U6" s="92"/>
      <c r="V6" s="92"/>
      <c r="W6" s="92"/>
      <c r="X6" s="92"/>
      <c r="Y6" s="94"/>
      <c r="Z6" s="91"/>
      <c r="AA6" s="75"/>
      <c r="AB6" s="93"/>
      <c r="AC6" s="92"/>
      <c r="AD6" s="125"/>
      <c r="AE6" s="93"/>
      <c r="AF6" s="93"/>
      <c r="AG6" s="128"/>
      <c r="AH6" s="130"/>
      <c r="AI6" s="68" t="str">
        <f t="shared" ref="AI6:AI34" si="0">IF(B6&lt;&gt; "",$AI$45,"")</f>
        <v/>
      </c>
      <c r="AJ6" s="59"/>
      <c r="AK6" s="3" t="str">
        <f t="shared" ref="AK6:AK34" si="1">IF(Q6&gt;0,AI6+5,AI6)</f>
        <v/>
      </c>
      <c r="AL6" s="4" t="b">
        <f>IF(AK6&lt;&gt;"",AK6*$AL$45/100)</f>
        <v>0</v>
      </c>
      <c r="AM6" s="37" t="e">
        <f t="shared" ref="AM6:AM33" si="2">+AK6+AL6</f>
        <v>#VALUE!</v>
      </c>
      <c r="AN6" s="19"/>
    </row>
    <row r="7" spans="1:40" x14ac:dyDescent="0.25">
      <c r="A7" s="87">
        <v>2</v>
      </c>
      <c r="B7" s="143"/>
      <c r="C7" s="144"/>
      <c r="D7" s="92"/>
      <c r="E7" s="92"/>
      <c r="F7" s="92"/>
      <c r="G7" s="92"/>
      <c r="H7" s="92"/>
      <c r="I7" s="92"/>
      <c r="J7" s="92"/>
      <c r="K7" s="92"/>
      <c r="L7" s="92"/>
      <c r="M7" s="88"/>
      <c r="N7" s="88"/>
      <c r="O7" s="89"/>
      <c r="P7" s="75"/>
      <c r="Q7" s="93"/>
      <c r="R7" s="92"/>
      <c r="S7" s="92"/>
      <c r="T7" s="92"/>
      <c r="U7" s="92"/>
      <c r="V7" s="92"/>
      <c r="W7" s="92"/>
      <c r="X7" s="92"/>
      <c r="Y7" s="94"/>
      <c r="Z7" s="91"/>
      <c r="AA7" s="75"/>
      <c r="AB7" s="93"/>
      <c r="AC7" s="92"/>
      <c r="AD7" s="125"/>
      <c r="AE7" s="93"/>
      <c r="AF7" s="93"/>
      <c r="AG7" s="128"/>
      <c r="AH7" s="130"/>
      <c r="AI7" s="68" t="str">
        <f t="shared" si="0"/>
        <v/>
      </c>
      <c r="AJ7" s="59"/>
      <c r="AK7" s="3" t="str">
        <f t="shared" si="1"/>
        <v/>
      </c>
      <c r="AL7" s="4" t="b">
        <f t="shared" ref="AL7:AL17" si="3">IF(AK7&lt;&gt;"", AK7*$AL$45/100)</f>
        <v>0</v>
      </c>
      <c r="AM7" s="37" t="e">
        <f t="shared" si="2"/>
        <v>#VALUE!</v>
      </c>
      <c r="AN7" s="19"/>
    </row>
    <row r="8" spans="1:40" x14ac:dyDescent="0.25">
      <c r="A8" s="87">
        <v>3</v>
      </c>
      <c r="B8" s="143"/>
      <c r="C8" s="144"/>
      <c r="D8" s="92"/>
      <c r="E8" s="92"/>
      <c r="F8" s="92"/>
      <c r="G8" s="92"/>
      <c r="H8" s="92"/>
      <c r="I8" s="92"/>
      <c r="J8" s="92"/>
      <c r="K8" s="92"/>
      <c r="L8" s="92"/>
      <c r="M8" s="88"/>
      <c r="N8" s="88"/>
      <c r="O8" s="89"/>
      <c r="P8" s="75"/>
      <c r="Q8" s="93"/>
      <c r="R8" s="92"/>
      <c r="S8" s="92"/>
      <c r="T8" s="92"/>
      <c r="U8" s="92"/>
      <c r="V8" s="92"/>
      <c r="W8" s="92"/>
      <c r="X8" s="92"/>
      <c r="Y8" s="94"/>
      <c r="Z8" s="91"/>
      <c r="AA8" s="75"/>
      <c r="AB8" s="93"/>
      <c r="AC8" s="92"/>
      <c r="AD8" s="125"/>
      <c r="AE8" s="93"/>
      <c r="AF8" s="93"/>
      <c r="AG8" s="128"/>
      <c r="AH8" s="130"/>
      <c r="AI8" s="68" t="str">
        <f t="shared" si="0"/>
        <v/>
      </c>
      <c r="AJ8" s="59"/>
      <c r="AK8" s="3" t="str">
        <f t="shared" si="1"/>
        <v/>
      </c>
      <c r="AL8" s="4" t="b">
        <f t="shared" si="3"/>
        <v>0</v>
      </c>
      <c r="AM8" s="37" t="e">
        <f t="shared" si="2"/>
        <v>#VALUE!</v>
      </c>
      <c r="AN8" s="19"/>
    </row>
    <row r="9" spans="1:40" x14ac:dyDescent="0.25">
      <c r="A9" s="87">
        <v>4</v>
      </c>
      <c r="B9" s="143"/>
      <c r="C9" s="144"/>
      <c r="D9" s="92"/>
      <c r="E9" s="92"/>
      <c r="F9" s="92"/>
      <c r="G9" s="92"/>
      <c r="H9" s="92"/>
      <c r="I9" s="92"/>
      <c r="J9" s="92"/>
      <c r="K9" s="92"/>
      <c r="L9" s="92"/>
      <c r="M9" s="88"/>
      <c r="N9" s="88"/>
      <c r="O9" s="89"/>
      <c r="P9" s="75"/>
      <c r="Q9" s="93"/>
      <c r="R9" s="92"/>
      <c r="S9" s="92"/>
      <c r="T9" s="92"/>
      <c r="U9" s="92"/>
      <c r="V9" s="92"/>
      <c r="W9" s="92"/>
      <c r="X9" s="92"/>
      <c r="Y9" s="94"/>
      <c r="Z9" s="91"/>
      <c r="AA9" s="75"/>
      <c r="AB9" s="93"/>
      <c r="AC9" s="92"/>
      <c r="AD9" s="125"/>
      <c r="AE9" s="93"/>
      <c r="AF9" s="93"/>
      <c r="AG9" s="128"/>
      <c r="AH9" s="130"/>
      <c r="AI9" s="68" t="str">
        <f t="shared" si="0"/>
        <v/>
      </c>
      <c r="AJ9" s="59"/>
      <c r="AK9" s="3" t="str">
        <f t="shared" si="1"/>
        <v/>
      </c>
      <c r="AL9" s="4" t="b">
        <f t="shared" si="3"/>
        <v>0</v>
      </c>
      <c r="AM9" s="37" t="e">
        <f t="shared" si="2"/>
        <v>#VALUE!</v>
      </c>
      <c r="AN9" s="19"/>
    </row>
    <row r="10" spans="1:40" x14ac:dyDescent="0.25">
      <c r="A10" s="87">
        <v>5</v>
      </c>
      <c r="B10" s="143"/>
      <c r="C10" s="144"/>
      <c r="D10" s="92"/>
      <c r="E10" s="92"/>
      <c r="F10" s="92"/>
      <c r="G10" s="92"/>
      <c r="H10" s="92"/>
      <c r="I10" s="92"/>
      <c r="J10" s="92"/>
      <c r="K10" s="92"/>
      <c r="L10" s="92"/>
      <c r="M10" s="88"/>
      <c r="N10" s="88"/>
      <c r="O10" s="89"/>
      <c r="P10" s="75"/>
      <c r="Q10" s="93"/>
      <c r="R10" s="92"/>
      <c r="S10" s="92"/>
      <c r="T10" s="92"/>
      <c r="U10" s="92"/>
      <c r="V10" s="92"/>
      <c r="W10" s="92"/>
      <c r="X10" s="92"/>
      <c r="Y10" s="94"/>
      <c r="Z10" s="91"/>
      <c r="AA10" s="75"/>
      <c r="AB10" s="93"/>
      <c r="AC10" s="92"/>
      <c r="AD10" s="125"/>
      <c r="AE10" s="93"/>
      <c r="AF10" s="93"/>
      <c r="AG10" s="128"/>
      <c r="AH10" s="130"/>
      <c r="AI10" s="68" t="str">
        <f t="shared" si="0"/>
        <v/>
      </c>
      <c r="AJ10" s="59"/>
      <c r="AK10" s="3" t="str">
        <f t="shared" si="1"/>
        <v/>
      </c>
      <c r="AL10" s="4" t="b">
        <f t="shared" si="3"/>
        <v>0</v>
      </c>
      <c r="AM10" s="37" t="e">
        <f t="shared" si="2"/>
        <v>#VALUE!</v>
      </c>
      <c r="AN10" s="19"/>
    </row>
    <row r="11" spans="1:40" x14ac:dyDescent="0.25">
      <c r="A11" s="87">
        <v>6</v>
      </c>
      <c r="B11" s="143"/>
      <c r="C11" s="144"/>
      <c r="D11" s="92"/>
      <c r="E11" s="92"/>
      <c r="F11" s="92"/>
      <c r="G11" s="92"/>
      <c r="H11" s="92"/>
      <c r="I11" s="92"/>
      <c r="J11" s="92"/>
      <c r="K11" s="92"/>
      <c r="L11" s="92"/>
      <c r="M11" s="88"/>
      <c r="N11" s="88"/>
      <c r="O11" s="89"/>
      <c r="P11" s="75"/>
      <c r="Q11" s="93"/>
      <c r="R11" s="92"/>
      <c r="S11" s="92"/>
      <c r="T11" s="92"/>
      <c r="U11" s="92"/>
      <c r="V11" s="92"/>
      <c r="W11" s="92"/>
      <c r="X11" s="92"/>
      <c r="Y11" s="94"/>
      <c r="Z11" s="91"/>
      <c r="AA11" s="75"/>
      <c r="AB11" s="93"/>
      <c r="AC11" s="92"/>
      <c r="AD11" s="125"/>
      <c r="AE11" s="93"/>
      <c r="AF11" s="93"/>
      <c r="AG11" s="128"/>
      <c r="AH11" s="130"/>
      <c r="AI11" s="68" t="str">
        <f t="shared" si="0"/>
        <v/>
      </c>
      <c r="AJ11" s="59"/>
      <c r="AK11" s="3" t="str">
        <f t="shared" si="1"/>
        <v/>
      </c>
      <c r="AL11" s="4" t="b">
        <f t="shared" si="3"/>
        <v>0</v>
      </c>
      <c r="AM11" s="37" t="e">
        <f t="shared" si="2"/>
        <v>#VALUE!</v>
      </c>
      <c r="AN11" s="19"/>
    </row>
    <row r="12" spans="1:40" x14ac:dyDescent="0.25">
      <c r="A12" s="87">
        <v>7</v>
      </c>
      <c r="B12" s="143"/>
      <c r="C12" s="144"/>
      <c r="D12" s="92"/>
      <c r="E12" s="92"/>
      <c r="F12" s="92"/>
      <c r="G12" s="92"/>
      <c r="H12" s="92"/>
      <c r="I12" s="92"/>
      <c r="J12" s="92"/>
      <c r="K12" s="92"/>
      <c r="L12" s="92"/>
      <c r="M12" s="88"/>
      <c r="N12" s="88"/>
      <c r="O12" s="89"/>
      <c r="P12" s="75"/>
      <c r="Q12" s="93"/>
      <c r="R12" s="92"/>
      <c r="S12" s="92"/>
      <c r="T12" s="92"/>
      <c r="U12" s="92"/>
      <c r="V12" s="92"/>
      <c r="W12" s="92"/>
      <c r="X12" s="92"/>
      <c r="Y12" s="94"/>
      <c r="Z12" s="91"/>
      <c r="AA12" s="75"/>
      <c r="AB12" s="93"/>
      <c r="AC12" s="92"/>
      <c r="AD12" s="125"/>
      <c r="AE12" s="93"/>
      <c r="AF12" s="93"/>
      <c r="AG12" s="128"/>
      <c r="AH12" s="130"/>
      <c r="AI12" s="68" t="str">
        <f t="shared" si="0"/>
        <v/>
      </c>
      <c r="AJ12" s="59"/>
      <c r="AK12" s="3" t="str">
        <f t="shared" si="1"/>
        <v/>
      </c>
      <c r="AL12" s="4" t="b">
        <f t="shared" si="3"/>
        <v>0</v>
      </c>
      <c r="AM12" s="37" t="e">
        <f t="shared" si="2"/>
        <v>#VALUE!</v>
      </c>
      <c r="AN12" s="19"/>
    </row>
    <row r="13" spans="1:40" x14ac:dyDescent="0.25">
      <c r="A13" s="87">
        <v>8</v>
      </c>
      <c r="B13" s="143"/>
      <c r="C13" s="144"/>
      <c r="D13" s="92"/>
      <c r="E13" s="92"/>
      <c r="F13" s="92"/>
      <c r="G13" s="92"/>
      <c r="H13" s="92"/>
      <c r="I13" s="92"/>
      <c r="J13" s="92"/>
      <c r="K13" s="92"/>
      <c r="L13" s="92"/>
      <c r="M13" s="88"/>
      <c r="N13" s="88"/>
      <c r="O13" s="89"/>
      <c r="P13" s="75"/>
      <c r="Q13" s="93"/>
      <c r="R13" s="92"/>
      <c r="S13" s="92"/>
      <c r="T13" s="92"/>
      <c r="U13" s="92"/>
      <c r="V13" s="92"/>
      <c r="W13" s="92"/>
      <c r="X13" s="92"/>
      <c r="Y13" s="94"/>
      <c r="Z13" s="91"/>
      <c r="AA13" s="75"/>
      <c r="AB13" s="93"/>
      <c r="AC13" s="92"/>
      <c r="AD13" s="125"/>
      <c r="AE13" s="93"/>
      <c r="AF13" s="93"/>
      <c r="AG13" s="128"/>
      <c r="AH13" s="130"/>
      <c r="AI13" s="68" t="str">
        <f t="shared" si="0"/>
        <v/>
      </c>
      <c r="AJ13" s="59"/>
      <c r="AK13" s="3" t="str">
        <f t="shared" si="1"/>
        <v/>
      </c>
      <c r="AL13" s="4" t="b">
        <f t="shared" si="3"/>
        <v>0</v>
      </c>
      <c r="AM13" s="37" t="e">
        <f t="shared" si="2"/>
        <v>#VALUE!</v>
      </c>
      <c r="AN13" s="19"/>
    </row>
    <row r="14" spans="1:40" x14ac:dyDescent="0.25">
      <c r="A14" s="87">
        <v>9</v>
      </c>
      <c r="B14" s="143"/>
      <c r="C14" s="144"/>
      <c r="D14" s="92"/>
      <c r="E14" s="92"/>
      <c r="F14" s="92"/>
      <c r="G14" s="92"/>
      <c r="H14" s="92"/>
      <c r="I14" s="92"/>
      <c r="J14" s="92"/>
      <c r="K14" s="92"/>
      <c r="L14" s="92"/>
      <c r="M14" s="88"/>
      <c r="N14" s="88"/>
      <c r="O14" s="89"/>
      <c r="P14" s="75"/>
      <c r="Q14" s="93"/>
      <c r="R14" s="92"/>
      <c r="S14" s="92"/>
      <c r="T14" s="92"/>
      <c r="U14" s="92"/>
      <c r="V14" s="92"/>
      <c r="W14" s="92"/>
      <c r="X14" s="92"/>
      <c r="Y14" s="94"/>
      <c r="Z14" s="91"/>
      <c r="AA14" s="75"/>
      <c r="AB14" s="93"/>
      <c r="AC14" s="92"/>
      <c r="AD14" s="125"/>
      <c r="AE14" s="93"/>
      <c r="AF14" s="93"/>
      <c r="AG14" s="128"/>
      <c r="AH14" s="130"/>
      <c r="AI14" s="68" t="str">
        <f t="shared" si="0"/>
        <v/>
      </c>
      <c r="AJ14" s="59"/>
      <c r="AK14" s="3" t="str">
        <f t="shared" si="1"/>
        <v/>
      </c>
      <c r="AL14" s="4" t="b">
        <f t="shared" si="3"/>
        <v>0</v>
      </c>
      <c r="AM14" s="37" t="e">
        <f t="shared" si="2"/>
        <v>#VALUE!</v>
      </c>
      <c r="AN14" s="19"/>
    </row>
    <row r="15" spans="1:40" x14ac:dyDescent="0.25">
      <c r="A15" s="87">
        <v>10</v>
      </c>
      <c r="B15" s="143"/>
      <c r="C15" s="144"/>
      <c r="D15" s="92"/>
      <c r="E15" s="92"/>
      <c r="F15" s="92"/>
      <c r="G15" s="92"/>
      <c r="H15" s="92"/>
      <c r="I15" s="92"/>
      <c r="J15" s="92"/>
      <c r="K15" s="92"/>
      <c r="L15" s="92"/>
      <c r="M15" s="88"/>
      <c r="N15" s="88"/>
      <c r="O15" s="89"/>
      <c r="P15" s="75"/>
      <c r="Q15" s="93"/>
      <c r="R15" s="92"/>
      <c r="S15" s="92"/>
      <c r="T15" s="92"/>
      <c r="U15" s="92"/>
      <c r="V15" s="92"/>
      <c r="W15" s="92"/>
      <c r="X15" s="92"/>
      <c r="Y15" s="94"/>
      <c r="Z15" s="91"/>
      <c r="AA15" s="75"/>
      <c r="AB15" s="93"/>
      <c r="AC15" s="92"/>
      <c r="AD15" s="125"/>
      <c r="AE15" s="93"/>
      <c r="AF15" s="93"/>
      <c r="AG15" s="128"/>
      <c r="AH15" s="130"/>
      <c r="AI15" s="68" t="str">
        <f t="shared" si="0"/>
        <v/>
      </c>
      <c r="AJ15" s="59"/>
      <c r="AK15" s="3" t="str">
        <f t="shared" si="1"/>
        <v/>
      </c>
      <c r="AL15" s="4" t="b">
        <f t="shared" si="3"/>
        <v>0</v>
      </c>
      <c r="AM15" s="37" t="e">
        <f t="shared" si="2"/>
        <v>#VALUE!</v>
      </c>
      <c r="AN15" s="19"/>
    </row>
    <row r="16" spans="1:40" x14ac:dyDescent="0.25">
      <c r="A16" s="87">
        <v>11</v>
      </c>
      <c r="B16" s="143"/>
      <c r="C16" s="144"/>
      <c r="D16" s="92"/>
      <c r="E16" s="92"/>
      <c r="F16" s="92"/>
      <c r="G16" s="92"/>
      <c r="H16" s="92"/>
      <c r="I16" s="92"/>
      <c r="J16" s="92"/>
      <c r="K16" s="92"/>
      <c r="L16" s="92"/>
      <c r="M16" s="88"/>
      <c r="N16" s="88"/>
      <c r="O16" s="89"/>
      <c r="P16" s="75"/>
      <c r="Q16" s="93"/>
      <c r="R16" s="92"/>
      <c r="S16" s="92"/>
      <c r="T16" s="92"/>
      <c r="U16" s="92"/>
      <c r="V16" s="92"/>
      <c r="W16" s="92"/>
      <c r="X16" s="92"/>
      <c r="Y16" s="94"/>
      <c r="Z16" s="91"/>
      <c r="AA16" s="75"/>
      <c r="AB16" s="93"/>
      <c r="AC16" s="92"/>
      <c r="AD16" s="125"/>
      <c r="AE16" s="93"/>
      <c r="AF16" s="93"/>
      <c r="AG16" s="128"/>
      <c r="AH16" s="130"/>
      <c r="AI16" s="68" t="str">
        <f t="shared" si="0"/>
        <v/>
      </c>
      <c r="AJ16" s="59"/>
      <c r="AK16" s="3" t="str">
        <f t="shared" si="1"/>
        <v/>
      </c>
      <c r="AL16" s="4" t="b">
        <f t="shared" si="3"/>
        <v>0</v>
      </c>
      <c r="AM16" s="37" t="e">
        <f t="shared" si="2"/>
        <v>#VALUE!</v>
      </c>
      <c r="AN16" s="19"/>
    </row>
    <row r="17" spans="1:40" ht="15.75" thickBot="1" x14ac:dyDescent="0.3">
      <c r="A17" s="87">
        <v>12</v>
      </c>
      <c r="B17" s="143"/>
      <c r="C17" s="144"/>
      <c r="D17" s="92"/>
      <c r="E17" s="92"/>
      <c r="F17" s="92"/>
      <c r="G17" s="92"/>
      <c r="H17" s="92"/>
      <c r="I17" s="92"/>
      <c r="J17" s="92"/>
      <c r="K17" s="92"/>
      <c r="L17" s="92"/>
      <c r="M17" s="88"/>
      <c r="N17" s="88"/>
      <c r="O17" s="89"/>
      <c r="P17" s="75"/>
      <c r="Q17" s="93"/>
      <c r="R17" s="92"/>
      <c r="S17" s="92"/>
      <c r="T17" s="92"/>
      <c r="U17" s="92"/>
      <c r="V17" s="92"/>
      <c r="W17" s="95"/>
      <c r="X17" s="95"/>
      <c r="Y17" s="96"/>
      <c r="Z17" s="91"/>
      <c r="AA17" s="75"/>
      <c r="AB17" s="93"/>
      <c r="AC17" s="92"/>
      <c r="AD17" s="125"/>
      <c r="AE17" s="93"/>
      <c r="AF17" s="93"/>
      <c r="AG17" s="128"/>
      <c r="AH17" s="130"/>
      <c r="AI17" s="68" t="str">
        <f t="shared" si="0"/>
        <v/>
      </c>
      <c r="AJ17" s="59"/>
      <c r="AK17" s="3" t="str">
        <f t="shared" si="1"/>
        <v/>
      </c>
      <c r="AL17" s="4" t="b">
        <f t="shared" si="3"/>
        <v>0</v>
      </c>
      <c r="AM17" s="37" t="e">
        <f t="shared" si="2"/>
        <v>#VALUE!</v>
      </c>
      <c r="AN17" s="19"/>
    </row>
    <row r="18" spans="1:40" ht="15.75" thickTop="1" x14ac:dyDescent="0.25">
      <c r="A18" s="87">
        <v>13</v>
      </c>
      <c r="B18" s="143"/>
      <c r="C18" s="144"/>
      <c r="D18" s="92"/>
      <c r="E18" s="92"/>
      <c r="F18" s="92"/>
      <c r="G18" s="92"/>
      <c r="H18" s="92"/>
      <c r="I18" s="92"/>
      <c r="J18" s="92"/>
      <c r="K18" s="92"/>
      <c r="L18" s="92"/>
      <c r="M18" s="88"/>
      <c r="N18" s="88"/>
      <c r="O18" s="89"/>
      <c r="P18" s="75"/>
      <c r="Q18" s="93"/>
      <c r="R18" s="92"/>
      <c r="S18" s="92"/>
      <c r="T18" s="92"/>
      <c r="U18" s="92"/>
      <c r="V18" s="92"/>
      <c r="W18" s="97"/>
      <c r="X18" s="97"/>
      <c r="Y18" s="97"/>
      <c r="Z18" s="90"/>
      <c r="AA18" s="75"/>
      <c r="AB18" s="93"/>
      <c r="AC18" s="92"/>
      <c r="AD18" s="125"/>
      <c r="AE18" s="93"/>
      <c r="AF18" s="93"/>
      <c r="AG18" s="128"/>
      <c r="AH18" s="130"/>
      <c r="AI18" s="68" t="str">
        <f t="shared" si="0"/>
        <v/>
      </c>
      <c r="AJ18" s="59"/>
      <c r="AK18" s="3" t="str">
        <f t="shared" si="1"/>
        <v/>
      </c>
      <c r="AL18" s="4" t="b">
        <f>IF(AK18&lt;&gt;"", AK18*Prices!$B$7/100)</f>
        <v>0</v>
      </c>
      <c r="AM18" s="37" t="e">
        <f t="shared" si="2"/>
        <v>#VALUE!</v>
      </c>
      <c r="AN18" s="19"/>
    </row>
    <row r="19" spans="1:40" x14ac:dyDescent="0.25">
      <c r="A19" s="87">
        <v>14</v>
      </c>
      <c r="B19" s="143"/>
      <c r="C19" s="144"/>
      <c r="D19" s="92"/>
      <c r="E19" s="92"/>
      <c r="F19" s="92"/>
      <c r="G19" s="92"/>
      <c r="H19" s="92"/>
      <c r="I19" s="92"/>
      <c r="J19" s="92"/>
      <c r="K19" s="92"/>
      <c r="L19" s="92"/>
      <c r="M19" s="88"/>
      <c r="N19" s="88"/>
      <c r="O19" s="89"/>
      <c r="P19" s="75"/>
      <c r="Q19" s="93"/>
      <c r="R19" s="92"/>
      <c r="S19" s="92"/>
      <c r="T19" s="92"/>
      <c r="U19" s="92"/>
      <c r="V19" s="92"/>
      <c r="W19" s="92"/>
      <c r="X19" s="92"/>
      <c r="Y19" s="92"/>
      <c r="Z19" s="90"/>
      <c r="AA19" s="75"/>
      <c r="AB19" s="93"/>
      <c r="AC19" s="92"/>
      <c r="AD19" s="125"/>
      <c r="AE19" s="93"/>
      <c r="AF19" s="93"/>
      <c r="AG19" s="128"/>
      <c r="AH19" s="130"/>
      <c r="AI19" s="68" t="str">
        <f t="shared" si="0"/>
        <v/>
      </c>
      <c r="AJ19" s="59"/>
      <c r="AK19" s="3" t="str">
        <f t="shared" si="1"/>
        <v/>
      </c>
      <c r="AL19" s="4" t="b">
        <f>IF(AK19&lt;&gt;"", AK19*Prices!$B$7/100)</f>
        <v>0</v>
      </c>
      <c r="AM19" s="37" t="e">
        <f t="shared" si="2"/>
        <v>#VALUE!</v>
      </c>
      <c r="AN19" s="19"/>
    </row>
    <row r="20" spans="1:40" x14ac:dyDescent="0.25">
      <c r="A20" s="87">
        <v>15</v>
      </c>
      <c r="B20" s="143"/>
      <c r="C20" s="144"/>
      <c r="D20" s="92"/>
      <c r="E20" s="92"/>
      <c r="F20" s="92"/>
      <c r="G20" s="92"/>
      <c r="H20" s="92"/>
      <c r="I20" s="92"/>
      <c r="J20" s="92"/>
      <c r="K20" s="92"/>
      <c r="L20" s="92"/>
      <c r="M20" s="88"/>
      <c r="N20" s="88"/>
      <c r="O20" s="89"/>
      <c r="P20" s="75"/>
      <c r="Q20" s="93"/>
      <c r="R20" s="92"/>
      <c r="S20" s="92"/>
      <c r="T20" s="92"/>
      <c r="U20" s="92"/>
      <c r="V20" s="92"/>
      <c r="W20" s="92"/>
      <c r="X20" s="92"/>
      <c r="Y20" s="92"/>
      <c r="Z20" s="90"/>
      <c r="AA20" s="75"/>
      <c r="AB20" s="93"/>
      <c r="AC20" s="92"/>
      <c r="AD20" s="125"/>
      <c r="AE20" s="93"/>
      <c r="AF20" s="93"/>
      <c r="AG20" s="128"/>
      <c r="AH20" s="130"/>
      <c r="AI20" s="68" t="str">
        <f t="shared" si="0"/>
        <v/>
      </c>
      <c r="AJ20" s="59"/>
      <c r="AK20" s="3" t="str">
        <f t="shared" si="1"/>
        <v/>
      </c>
      <c r="AL20" s="4" t="b">
        <f>IF(AK20&lt;&gt;"", AK20*Prices!$B$7/100)</f>
        <v>0</v>
      </c>
      <c r="AM20" s="37" t="e">
        <f t="shared" si="2"/>
        <v>#VALUE!</v>
      </c>
      <c r="AN20" s="19"/>
    </row>
    <row r="21" spans="1:40" x14ac:dyDescent="0.25">
      <c r="A21" s="87">
        <v>16</v>
      </c>
      <c r="B21" s="143"/>
      <c r="C21" s="144"/>
      <c r="D21" s="92"/>
      <c r="E21" s="92"/>
      <c r="F21" s="92"/>
      <c r="G21" s="92"/>
      <c r="H21" s="92"/>
      <c r="I21" s="92"/>
      <c r="J21" s="92"/>
      <c r="K21" s="92"/>
      <c r="L21" s="92"/>
      <c r="M21" s="88"/>
      <c r="N21" s="88"/>
      <c r="O21" s="89"/>
      <c r="P21" s="75"/>
      <c r="Q21" s="93"/>
      <c r="R21" s="92"/>
      <c r="S21" s="92"/>
      <c r="T21" s="92"/>
      <c r="U21" s="92"/>
      <c r="V21" s="92"/>
      <c r="W21" s="92"/>
      <c r="X21" s="92"/>
      <c r="Y21" s="92"/>
      <c r="Z21" s="90"/>
      <c r="AA21" s="75"/>
      <c r="AB21" s="93"/>
      <c r="AC21" s="92"/>
      <c r="AD21" s="125"/>
      <c r="AE21" s="93"/>
      <c r="AF21" s="93"/>
      <c r="AG21" s="128"/>
      <c r="AH21" s="130"/>
      <c r="AI21" s="68" t="str">
        <f t="shared" si="0"/>
        <v/>
      </c>
      <c r="AJ21" s="59"/>
      <c r="AK21" s="3" t="str">
        <f t="shared" si="1"/>
        <v/>
      </c>
      <c r="AL21" s="4" t="b">
        <f>IF(AK21&lt;&gt;"", AK21*Prices!$B$7/100)</f>
        <v>0</v>
      </c>
      <c r="AM21" s="37" t="e">
        <f t="shared" si="2"/>
        <v>#VALUE!</v>
      </c>
      <c r="AN21" s="19"/>
    </row>
    <row r="22" spans="1:40" x14ac:dyDescent="0.25">
      <c r="A22" s="87">
        <v>17</v>
      </c>
      <c r="B22" s="143"/>
      <c r="C22" s="144"/>
      <c r="D22" s="92"/>
      <c r="E22" s="92"/>
      <c r="F22" s="92"/>
      <c r="G22" s="92"/>
      <c r="H22" s="92"/>
      <c r="I22" s="92"/>
      <c r="J22" s="92"/>
      <c r="K22" s="92"/>
      <c r="L22" s="92"/>
      <c r="M22" s="88"/>
      <c r="N22" s="88"/>
      <c r="O22" s="89"/>
      <c r="P22" s="75"/>
      <c r="Q22" s="93"/>
      <c r="R22" s="92"/>
      <c r="S22" s="92"/>
      <c r="T22" s="92"/>
      <c r="U22" s="92"/>
      <c r="V22" s="92"/>
      <c r="W22" s="92"/>
      <c r="X22" s="92"/>
      <c r="Y22" s="92"/>
      <c r="Z22" s="90"/>
      <c r="AA22" s="75"/>
      <c r="AB22" s="93"/>
      <c r="AC22" s="92"/>
      <c r="AD22" s="125"/>
      <c r="AE22" s="93"/>
      <c r="AF22" s="93"/>
      <c r="AG22" s="128"/>
      <c r="AH22" s="130"/>
      <c r="AI22" s="68" t="str">
        <f t="shared" si="0"/>
        <v/>
      </c>
      <c r="AJ22" s="59"/>
      <c r="AK22" s="3" t="str">
        <f t="shared" si="1"/>
        <v/>
      </c>
      <c r="AL22" s="4" t="b">
        <f>IF(AK22&lt;&gt;"", AK22*Prices!$B$7/100)</f>
        <v>0</v>
      </c>
      <c r="AM22" s="37" t="e">
        <f t="shared" si="2"/>
        <v>#VALUE!</v>
      </c>
      <c r="AN22" s="19"/>
    </row>
    <row r="23" spans="1:40" x14ac:dyDescent="0.25">
      <c r="A23" s="87">
        <v>18</v>
      </c>
      <c r="B23" s="143"/>
      <c r="C23" s="144"/>
      <c r="D23" s="92"/>
      <c r="E23" s="92"/>
      <c r="F23" s="92"/>
      <c r="G23" s="92"/>
      <c r="H23" s="92"/>
      <c r="I23" s="92"/>
      <c r="J23" s="92"/>
      <c r="K23" s="92"/>
      <c r="L23" s="92"/>
      <c r="M23" s="88"/>
      <c r="N23" s="88"/>
      <c r="O23" s="89"/>
      <c r="P23" s="75"/>
      <c r="Q23" s="93"/>
      <c r="R23" s="92"/>
      <c r="S23" s="92"/>
      <c r="T23" s="92"/>
      <c r="U23" s="92"/>
      <c r="V23" s="92"/>
      <c r="W23" s="92"/>
      <c r="X23" s="92"/>
      <c r="Y23" s="92"/>
      <c r="Z23" s="90"/>
      <c r="AA23" s="75"/>
      <c r="AB23" s="93"/>
      <c r="AC23" s="92"/>
      <c r="AD23" s="125"/>
      <c r="AE23" s="93"/>
      <c r="AF23" s="93"/>
      <c r="AG23" s="128"/>
      <c r="AH23" s="130"/>
      <c r="AI23" s="68" t="str">
        <f t="shared" si="0"/>
        <v/>
      </c>
      <c r="AJ23" s="59"/>
      <c r="AK23" s="3" t="str">
        <f t="shared" si="1"/>
        <v/>
      </c>
      <c r="AL23" s="4" t="b">
        <f>IF(AK23&lt;&gt;"", AK23*Prices!$B$7/100)</f>
        <v>0</v>
      </c>
      <c r="AM23" s="37" t="e">
        <f t="shared" si="2"/>
        <v>#VALUE!</v>
      </c>
      <c r="AN23" s="19"/>
    </row>
    <row r="24" spans="1:40" x14ac:dyDescent="0.25">
      <c r="A24" s="87">
        <v>19</v>
      </c>
      <c r="B24" s="143"/>
      <c r="C24" s="144"/>
      <c r="D24" s="92"/>
      <c r="E24" s="92"/>
      <c r="F24" s="92"/>
      <c r="G24" s="92"/>
      <c r="H24" s="92"/>
      <c r="I24" s="92"/>
      <c r="J24" s="92"/>
      <c r="K24" s="92"/>
      <c r="L24" s="92"/>
      <c r="M24" s="88"/>
      <c r="N24" s="88"/>
      <c r="O24" s="89"/>
      <c r="P24" s="75"/>
      <c r="Q24" s="93"/>
      <c r="R24" s="92"/>
      <c r="S24" s="92"/>
      <c r="T24" s="92"/>
      <c r="U24" s="92"/>
      <c r="V24" s="92"/>
      <c r="W24" s="92"/>
      <c r="X24" s="92"/>
      <c r="Y24" s="92"/>
      <c r="Z24" s="90"/>
      <c r="AA24" s="75"/>
      <c r="AB24" s="93"/>
      <c r="AC24" s="92"/>
      <c r="AD24" s="125"/>
      <c r="AE24" s="93"/>
      <c r="AF24" s="93"/>
      <c r="AG24" s="128"/>
      <c r="AH24" s="130"/>
      <c r="AI24" s="68" t="str">
        <f t="shared" si="0"/>
        <v/>
      </c>
      <c r="AJ24" s="59"/>
      <c r="AK24" s="3" t="str">
        <f t="shared" si="1"/>
        <v/>
      </c>
      <c r="AL24" s="4" t="b">
        <f>IF(AK24&lt;&gt;"", AK24*Prices!$B$7/100)</f>
        <v>0</v>
      </c>
      <c r="AM24" s="37" t="e">
        <f t="shared" si="2"/>
        <v>#VALUE!</v>
      </c>
      <c r="AN24" s="19"/>
    </row>
    <row r="25" spans="1:40" x14ac:dyDescent="0.25">
      <c r="A25" s="87">
        <v>20</v>
      </c>
      <c r="B25" s="143"/>
      <c r="C25" s="144"/>
      <c r="D25" s="92"/>
      <c r="E25" s="92"/>
      <c r="F25" s="92"/>
      <c r="G25" s="92"/>
      <c r="H25" s="92"/>
      <c r="I25" s="92"/>
      <c r="J25" s="92"/>
      <c r="K25" s="92"/>
      <c r="L25" s="92"/>
      <c r="M25" s="88"/>
      <c r="N25" s="88"/>
      <c r="O25" s="89"/>
      <c r="P25" s="75"/>
      <c r="Q25" s="93"/>
      <c r="R25" s="92"/>
      <c r="S25" s="92"/>
      <c r="T25" s="92"/>
      <c r="U25" s="92"/>
      <c r="V25" s="92"/>
      <c r="W25" s="92"/>
      <c r="X25" s="92"/>
      <c r="Y25" s="92"/>
      <c r="Z25" s="90"/>
      <c r="AA25" s="75"/>
      <c r="AB25" s="93"/>
      <c r="AC25" s="92"/>
      <c r="AD25" s="125"/>
      <c r="AE25" s="93"/>
      <c r="AF25" s="93"/>
      <c r="AG25" s="128"/>
      <c r="AH25" s="130"/>
      <c r="AI25" s="68" t="str">
        <f t="shared" si="0"/>
        <v/>
      </c>
      <c r="AJ25" s="59"/>
      <c r="AK25" s="3" t="str">
        <f t="shared" si="1"/>
        <v/>
      </c>
      <c r="AL25" s="4" t="b">
        <f>IF(AK25&lt;&gt;"", AK25*Prices!$B$7/100)</f>
        <v>0</v>
      </c>
      <c r="AM25" s="37" t="e">
        <f t="shared" si="2"/>
        <v>#VALUE!</v>
      </c>
      <c r="AN25" s="19"/>
    </row>
    <row r="26" spans="1:40" x14ac:dyDescent="0.25">
      <c r="A26" s="87">
        <v>21</v>
      </c>
      <c r="B26" s="143"/>
      <c r="C26" s="144"/>
      <c r="D26" s="92"/>
      <c r="E26" s="92"/>
      <c r="F26" s="92"/>
      <c r="G26" s="92"/>
      <c r="H26" s="92"/>
      <c r="I26" s="92"/>
      <c r="J26" s="92"/>
      <c r="K26" s="92"/>
      <c r="L26" s="92"/>
      <c r="M26" s="88"/>
      <c r="N26" s="88"/>
      <c r="O26" s="89"/>
      <c r="P26" s="75"/>
      <c r="Q26" s="93"/>
      <c r="R26" s="92"/>
      <c r="S26" s="92"/>
      <c r="T26" s="92"/>
      <c r="U26" s="92"/>
      <c r="V26" s="92"/>
      <c r="W26" s="92"/>
      <c r="X26" s="92"/>
      <c r="Y26" s="92"/>
      <c r="Z26" s="90"/>
      <c r="AA26" s="75"/>
      <c r="AB26" s="93"/>
      <c r="AC26" s="92"/>
      <c r="AD26" s="125"/>
      <c r="AE26" s="93"/>
      <c r="AF26" s="93"/>
      <c r="AG26" s="128"/>
      <c r="AH26" s="130"/>
      <c r="AI26" s="68" t="str">
        <f t="shared" si="0"/>
        <v/>
      </c>
      <c r="AJ26" s="59"/>
      <c r="AK26" s="3" t="str">
        <f t="shared" si="1"/>
        <v/>
      </c>
      <c r="AL26" s="4" t="b">
        <f>IF(AK26&lt;&gt;"", AK26*Prices!$B$7/100)</f>
        <v>0</v>
      </c>
      <c r="AM26" s="37" t="e">
        <f t="shared" si="2"/>
        <v>#VALUE!</v>
      </c>
      <c r="AN26" s="19"/>
    </row>
    <row r="27" spans="1:40" x14ac:dyDescent="0.25">
      <c r="A27" s="87">
        <v>22</v>
      </c>
      <c r="B27" s="143"/>
      <c r="C27" s="144"/>
      <c r="D27" s="92"/>
      <c r="E27" s="92"/>
      <c r="F27" s="92"/>
      <c r="G27" s="92"/>
      <c r="H27" s="92"/>
      <c r="I27" s="92"/>
      <c r="J27" s="92"/>
      <c r="K27" s="92"/>
      <c r="L27" s="92"/>
      <c r="M27" s="88"/>
      <c r="N27" s="88"/>
      <c r="O27" s="89"/>
      <c r="P27" s="75"/>
      <c r="Q27" s="93"/>
      <c r="R27" s="92"/>
      <c r="S27" s="92"/>
      <c r="T27" s="92"/>
      <c r="U27" s="92"/>
      <c r="V27" s="92"/>
      <c r="W27" s="92"/>
      <c r="X27" s="92"/>
      <c r="Y27" s="92"/>
      <c r="Z27" s="90"/>
      <c r="AA27" s="75"/>
      <c r="AB27" s="93"/>
      <c r="AC27" s="92"/>
      <c r="AD27" s="125"/>
      <c r="AE27" s="93"/>
      <c r="AF27" s="93"/>
      <c r="AG27" s="128"/>
      <c r="AH27" s="130"/>
      <c r="AI27" s="68" t="str">
        <f t="shared" si="0"/>
        <v/>
      </c>
      <c r="AJ27" s="59"/>
      <c r="AK27" s="3" t="str">
        <f t="shared" si="1"/>
        <v/>
      </c>
      <c r="AL27" s="4" t="b">
        <f>IF(AK27&lt;&gt;"", AK27*Prices!$B$7/100)</f>
        <v>0</v>
      </c>
      <c r="AM27" s="37" t="e">
        <f t="shared" si="2"/>
        <v>#VALUE!</v>
      </c>
      <c r="AN27" s="19"/>
    </row>
    <row r="28" spans="1:40" x14ac:dyDescent="0.25">
      <c r="A28" s="87">
        <v>23</v>
      </c>
      <c r="B28" s="143"/>
      <c r="C28" s="144"/>
      <c r="D28" s="92"/>
      <c r="E28" s="92"/>
      <c r="F28" s="92"/>
      <c r="G28" s="92"/>
      <c r="H28" s="92"/>
      <c r="I28" s="92"/>
      <c r="J28" s="92"/>
      <c r="K28" s="92"/>
      <c r="L28" s="92"/>
      <c r="M28" s="88"/>
      <c r="N28" s="88"/>
      <c r="O28" s="89"/>
      <c r="P28" s="75"/>
      <c r="Q28" s="93"/>
      <c r="R28" s="92"/>
      <c r="S28" s="92"/>
      <c r="T28" s="92"/>
      <c r="U28" s="92"/>
      <c r="V28" s="92"/>
      <c r="W28" s="92"/>
      <c r="X28" s="92"/>
      <c r="Y28" s="92"/>
      <c r="Z28" s="90"/>
      <c r="AA28" s="75"/>
      <c r="AB28" s="93"/>
      <c r="AC28" s="92"/>
      <c r="AD28" s="125"/>
      <c r="AE28" s="93"/>
      <c r="AF28" s="93"/>
      <c r="AG28" s="128"/>
      <c r="AH28" s="130"/>
      <c r="AI28" s="68" t="str">
        <f t="shared" si="0"/>
        <v/>
      </c>
      <c r="AJ28" s="59"/>
      <c r="AK28" s="3" t="str">
        <f t="shared" si="1"/>
        <v/>
      </c>
      <c r="AL28" s="4" t="b">
        <f>IF(AK28&lt;&gt;"", AK28*Prices!$B$7/100)</f>
        <v>0</v>
      </c>
      <c r="AM28" s="37" t="e">
        <f t="shared" si="2"/>
        <v>#VALUE!</v>
      </c>
      <c r="AN28" s="19"/>
    </row>
    <row r="29" spans="1:40" x14ac:dyDescent="0.25">
      <c r="A29" s="87">
        <v>24</v>
      </c>
      <c r="B29" s="143"/>
      <c r="C29" s="144"/>
      <c r="D29" s="92"/>
      <c r="E29" s="92"/>
      <c r="F29" s="92"/>
      <c r="G29" s="92"/>
      <c r="H29" s="92"/>
      <c r="I29" s="92"/>
      <c r="J29" s="92"/>
      <c r="K29" s="92"/>
      <c r="L29" s="92"/>
      <c r="M29" s="88"/>
      <c r="N29" s="88"/>
      <c r="O29" s="89"/>
      <c r="P29" s="75"/>
      <c r="Q29" s="93"/>
      <c r="R29" s="92"/>
      <c r="S29" s="92"/>
      <c r="T29" s="92"/>
      <c r="U29" s="92"/>
      <c r="V29" s="92"/>
      <c r="W29" s="92"/>
      <c r="X29" s="92"/>
      <c r="Y29" s="92"/>
      <c r="Z29" s="90"/>
      <c r="AA29" s="75"/>
      <c r="AB29" s="93"/>
      <c r="AC29" s="92"/>
      <c r="AD29" s="125"/>
      <c r="AE29" s="93"/>
      <c r="AF29" s="93"/>
      <c r="AG29" s="128"/>
      <c r="AH29" s="130"/>
      <c r="AI29" s="68" t="str">
        <f t="shared" si="0"/>
        <v/>
      </c>
      <c r="AJ29" s="59"/>
      <c r="AK29" s="3" t="str">
        <f t="shared" si="1"/>
        <v/>
      </c>
      <c r="AL29" s="4" t="b">
        <f>IF(AK29&lt;&gt;"", AK29*Prices!$B$7/100)</f>
        <v>0</v>
      </c>
      <c r="AM29" s="37" t="e">
        <f t="shared" si="2"/>
        <v>#VALUE!</v>
      </c>
      <c r="AN29" s="19"/>
    </row>
    <row r="30" spans="1:40" x14ac:dyDescent="0.25">
      <c r="A30" s="87">
        <v>25</v>
      </c>
      <c r="B30" s="143"/>
      <c r="C30" s="144"/>
      <c r="D30" s="92"/>
      <c r="E30" s="92"/>
      <c r="F30" s="92"/>
      <c r="G30" s="92"/>
      <c r="H30" s="92"/>
      <c r="I30" s="92"/>
      <c r="J30" s="92"/>
      <c r="K30" s="92"/>
      <c r="L30" s="92"/>
      <c r="M30" s="88"/>
      <c r="N30" s="88"/>
      <c r="O30" s="89"/>
      <c r="P30" s="75"/>
      <c r="Q30" s="93"/>
      <c r="R30" s="92"/>
      <c r="S30" s="92"/>
      <c r="T30" s="92"/>
      <c r="U30" s="92"/>
      <c r="V30" s="92"/>
      <c r="W30" s="92"/>
      <c r="X30" s="92"/>
      <c r="Y30" s="92"/>
      <c r="Z30" s="90"/>
      <c r="AA30" s="75"/>
      <c r="AB30" s="93"/>
      <c r="AC30" s="92"/>
      <c r="AD30" s="125"/>
      <c r="AE30" s="93"/>
      <c r="AF30" s="93"/>
      <c r="AG30" s="128"/>
      <c r="AH30" s="130"/>
      <c r="AI30" s="68" t="str">
        <f t="shared" si="0"/>
        <v/>
      </c>
      <c r="AJ30" s="59"/>
      <c r="AK30" s="3" t="str">
        <f t="shared" si="1"/>
        <v/>
      </c>
      <c r="AL30" s="4" t="b">
        <f>IF(AK30&lt;&gt;"", AK30*Prices!$B$7/100)</f>
        <v>0</v>
      </c>
      <c r="AM30" s="37" t="e">
        <f t="shared" si="2"/>
        <v>#VALUE!</v>
      </c>
      <c r="AN30" s="19"/>
    </row>
    <row r="31" spans="1:40" x14ac:dyDescent="0.25">
      <c r="A31" s="87">
        <v>26</v>
      </c>
      <c r="B31" s="143"/>
      <c r="C31" s="144"/>
      <c r="D31" s="92"/>
      <c r="E31" s="92"/>
      <c r="F31" s="92"/>
      <c r="G31" s="92"/>
      <c r="H31" s="92"/>
      <c r="I31" s="92"/>
      <c r="J31" s="92"/>
      <c r="K31" s="92"/>
      <c r="L31" s="92"/>
      <c r="M31" s="88"/>
      <c r="N31" s="88"/>
      <c r="O31" s="89"/>
      <c r="P31" s="75"/>
      <c r="Q31" s="93"/>
      <c r="R31" s="92"/>
      <c r="S31" s="92"/>
      <c r="T31" s="92"/>
      <c r="U31" s="92"/>
      <c r="V31" s="92"/>
      <c r="W31" s="92"/>
      <c r="X31" s="92"/>
      <c r="Y31" s="92"/>
      <c r="Z31" s="90"/>
      <c r="AA31" s="75"/>
      <c r="AB31" s="93"/>
      <c r="AC31" s="92"/>
      <c r="AD31" s="125"/>
      <c r="AE31" s="93"/>
      <c r="AF31" s="93"/>
      <c r="AG31" s="128"/>
      <c r="AH31" s="130"/>
      <c r="AI31" s="68" t="str">
        <f t="shared" si="0"/>
        <v/>
      </c>
      <c r="AJ31" s="59"/>
      <c r="AK31" s="3" t="str">
        <f t="shared" si="1"/>
        <v/>
      </c>
      <c r="AL31" s="4" t="b">
        <f>IF(AK31&lt;&gt;"", AK31*Prices!$B$7/100)</f>
        <v>0</v>
      </c>
      <c r="AM31" s="37" t="e">
        <f t="shared" si="2"/>
        <v>#VALUE!</v>
      </c>
      <c r="AN31" s="19"/>
    </row>
    <row r="32" spans="1:40" x14ac:dyDescent="0.25">
      <c r="A32" s="87">
        <v>27</v>
      </c>
      <c r="B32" s="143"/>
      <c r="C32" s="144"/>
      <c r="D32" s="92"/>
      <c r="E32" s="92"/>
      <c r="F32" s="92"/>
      <c r="G32" s="92"/>
      <c r="H32" s="92"/>
      <c r="I32" s="92"/>
      <c r="J32" s="92"/>
      <c r="K32" s="92"/>
      <c r="L32" s="92"/>
      <c r="M32" s="88"/>
      <c r="N32" s="88"/>
      <c r="O32" s="89"/>
      <c r="P32" s="75"/>
      <c r="Q32" s="93"/>
      <c r="R32" s="92"/>
      <c r="S32" s="92"/>
      <c r="T32" s="92"/>
      <c r="U32" s="92"/>
      <c r="V32" s="92"/>
      <c r="W32" s="92"/>
      <c r="X32" s="92"/>
      <c r="Y32" s="92"/>
      <c r="Z32" s="90"/>
      <c r="AA32" s="75"/>
      <c r="AB32" s="93"/>
      <c r="AC32" s="92"/>
      <c r="AD32" s="125"/>
      <c r="AE32" s="93"/>
      <c r="AF32" s="93"/>
      <c r="AG32" s="128"/>
      <c r="AH32" s="130"/>
      <c r="AI32" s="68" t="str">
        <f t="shared" si="0"/>
        <v/>
      </c>
      <c r="AJ32" s="59"/>
      <c r="AK32" s="3" t="str">
        <f t="shared" si="1"/>
        <v/>
      </c>
      <c r="AL32" s="4" t="b">
        <f>IF(AK32&lt;&gt;"", AK32*Prices!$B$7/100)</f>
        <v>0</v>
      </c>
      <c r="AM32" s="37" t="e">
        <f t="shared" si="2"/>
        <v>#VALUE!</v>
      </c>
      <c r="AN32" s="19"/>
    </row>
    <row r="33" spans="1:40" x14ac:dyDescent="0.25">
      <c r="A33" s="87">
        <v>28</v>
      </c>
      <c r="B33" s="143"/>
      <c r="C33" s="144"/>
      <c r="D33" s="92"/>
      <c r="E33" s="92"/>
      <c r="F33" s="92"/>
      <c r="G33" s="92"/>
      <c r="H33" s="92"/>
      <c r="I33" s="92"/>
      <c r="J33" s="92"/>
      <c r="K33" s="92"/>
      <c r="L33" s="92"/>
      <c r="M33" s="88"/>
      <c r="N33" s="88"/>
      <c r="O33" s="89"/>
      <c r="P33" s="75"/>
      <c r="Q33" s="93"/>
      <c r="R33" s="92"/>
      <c r="S33" s="92"/>
      <c r="T33" s="92"/>
      <c r="U33" s="92"/>
      <c r="V33" s="92"/>
      <c r="W33" s="92"/>
      <c r="X33" s="92"/>
      <c r="Y33" s="92"/>
      <c r="Z33" s="90"/>
      <c r="AA33" s="75"/>
      <c r="AB33" s="93"/>
      <c r="AC33" s="92"/>
      <c r="AD33" s="125"/>
      <c r="AE33" s="93"/>
      <c r="AF33" s="93"/>
      <c r="AG33" s="128"/>
      <c r="AH33" s="130"/>
      <c r="AI33" s="68" t="str">
        <f t="shared" si="0"/>
        <v/>
      </c>
      <c r="AJ33" s="59"/>
      <c r="AK33" s="3" t="str">
        <f t="shared" si="1"/>
        <v/>
      </c>
      <c r="AL33" s="4" t="b">
        <f>IF(AK33&lt;&gt;"", AK33*Prices!$B$7/100)</f>
        <v>0</v>
      </c>
      <c r="AM33" s="37" t="e">
        <f t="shared" si="2"/>
        <v>#VALUE!</v>
      </c>
      <c r="AN33" s="19"/>
    </row>
    <row r="34" spans="1:40" x14ac:dyDescent="0.25">
      <c r="A34" s="87">
        <v>29</v>
      </c>
      <c r="B34" s="143"/>
      <c r="C34" s="144"/>
      <c r="D34" s="92"/>
      <c r="E34" s="92"/>
      <c r="F34" s="92"/>
      <c r="G34" s="92"/>
      <c r="H34" s="92"/>
      <c r="I34" s="92"/>
      <c r="J34" s="92"/>
      <c r="K34" s="92"/>
      <c r="L34" s="92"/>
      <c r="M34" s="98"/>
      <c r="N34" s="98"/>
      <c r="O34" s="99"/>
      <c r="P34" s="75"/>
      <c r="Q34" s="93"/>
      <c r="R34" s="92"/>
      <c r="S34" s="92"/>
      <c r="T34" s="92"/>
      <c r="U34" s="92"/>
      <c r="V34" s="92"/>
      <c r="W34" s="92"/>
      <c r="X34" s="92"/>
      <c r="Y34" s="92"/>
      <c r="Z34" s="90"/>
      <c r="AA34" s="75"/>
      <c r="AB34" s="93"/>
      <c r="AC34" s="92"/>
      <c r="AD34" s="125"/>
      <c r="AE34" s="93"/>
      <c r="AF34" s="93"/>
      <c r="AG34" s="128"/>
      <c r="AH34" s="130"/>
      <c r="AI34" s="68" t="str">
        <f t="shared" si="0"/>
        <v/>
      </c>
      <c r="AJ34" s="61"/>
      <c r="AK34" s="3" t="str">
        <f t="shared" si="1"/>
        <v/>
      </c>
      <c r="AL34" s="4" t="b">
        <f>IF(AK34&lt;&gt;"", AK34*Prices!$B$7/100)</f>
        <v>0</v>
      </c>
      <c r="AM34" s="37" t="e">
        <f>+AK34+AL34</f>
        <v>#VALUE!</v>
      </c>
      <c r="AN34" s="19"/>
    </row>
    <row r="35" spans="1:40" ht="15.75" thickBot="1" x14ac:dyDescent="0.3">
      <c r="A35" s="180" t="s">
        <v>14</v>
      </c>
      <c r="B35" s="181"/>
      <c r="C35" s="100">
        <f t="shared" ref="C35" si="4">SUM(C6:C34)</f>
        <v>0</v>
      </c>
      <c r="D35" s="100">
        <f>SUM(D6:D34)</f>
        <v>0</v>
      </c>
      <c r="E35" s="100">
        <f t="shared" ref="E35:F35" si="5">SUM(E6:E34)</f>
        <v>0</v>
      </c>
      <c r="F35" s="100">
        <f t="shared" si="5"/>
        <v>0</v>
      </c>
      <c r="G35" s="100">
        <f>SUM(G6:G34)</f>
        <v>0</v>
      </c>
      <c r="H35" s="100">
        <f t="shared" ref="H35:K35" si="6">SUM(H6:H34)</f>
        <v>0</v>
      </c>
      <c r="I35" s="100">
        <f t="shared" si="6"/>
        <v>0</v>
      </c>
      <c r="J35" s="100"/>
      <c r="K35" s="100">
        <f t="shared" si="6"/>
        <v>0</v>
      </c>
      <c r="L35" s="101">
        <f>SUM(L6:L34)</f>
        <v>0</v>
      </c>
      <c r="M35" s="100">
        <f>SUM(M6:M34)</f>
        <v>0</v>
      </c>
      <c r="N35" s="100">
        <f>SUM(N6:N34)</f>
        <v>0</v>
      </c>
      <c r="O35" s="102"/>
      <c r="P35" s="75"/>
      <c r="Q35" s="100">
        <f t="shared" ref="Q35:Y35" si="7">SUM(Q6:Q34)</f>
        <v>0</v>
      </c>
      <c r="R35" s="100">
        <f t="shared" si="7"/>
        <v>0</v>
      </c>
      <c r="S35" s="100">
        <f t="shared" si="7"/>
        <v>0</v>
      </c>
      <c r="T35" s="100">
        <f t="shared" si="7"/>
        <v>0</v>
      </c>
      <c r="U35" s="100">
        <f t="shared" si="7"/>
        <v>0</v>
      </c>
      <c r="V35" s="100">
        <f t="shared" si="7"/>
        <v>0</v>
      </c>
      <c r="W35" s="100">
        <f t="shared" si="7"/>
        <v>0</v>
      </c>
      <c r="X35" s="100">
        <f t="shared" si="7"/>
        <v>0</v>
      </c>
      <c r="Y35" s="100">
        <f t="shared" si="7"/>
        <v>0</v>
      </c>
      <c r="Z35" s="103"/>
      <c r="AA35" s="75"/>
      <c r="AB35" s="104">
        <f t="shared" ref="AB35:AE35" si="8">SUM(AB6:AB34)</f>
        <v>0</v>
      </c>
      <c r="AC35" s="100">
        <f t="shared" si="8"/>
        <v>0</v>
      </c>
      <c r="AD35" s="103">
        <f t="shared" si="8"/>
        <v>0</v>
      </c>
      <c r="AE35" s="126">
        <f t="shared" si="8"/>
        <v>0</v>
      </c>
      <c r="AF35" s="100">
        <f>SUM(AF6:AF34)</f>
        <v>0</v>
      </c>
      <c r="AG35" s="129">
        <f>SUM(AG6:AG34)</f>
        <v>0</v>
      </c>
      <c r="AH35" s="130"/>
      <c r="AI35" s="69"/>
      <c r="AJ35" s="48"/>
      <c r="AK35" s="48">
        <f t="shared" ref="AK35" si="9">+AI35+AJ35</f>
        <v>0</v>
      </c>
      <c r="AL35" s="49">
        <f>SUM(AL6:AL17)</f>
        <v>0</v>
      </c>
      <c r="AM35" s="50" t="e">
        <f>SUM(AM6:AM17)</f>
        <v>#VALUE!</v>
      </c>
      <c r="AN35" s="19"/>
    </row>
    <row r="36" spans="1:40" ht="15.75" hidden="1" thickTop="1" x14ac:dyDescent="0.25">
      <c r="A36" s="75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1"/>
      <c r="AI36" s="5" t="s">
        <v>9</v>
      </c>
      <c r="AJ36" s="5" t="s">
        <v>9</v>
      </c>
      <c r="AK36" s="5" t="s">
        <v>9</v>
      </c>
      <c r="AL36" s="6" t="s">
        <v>4</v>
      </c>
      <c r="AM36" s="6" t="s">
        <v>4</v>
      </c>
      <c r="AN36" s="19"/>
    </row>
    <row r="37" spans="1:40" hidden="1" x14ac:dyDescent="0.25">
      <c r="A37" s="75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1"/>
      <c r="AI37" s="5" t="e">
        <f>SUM(AI6:AI35)/$R$2</f>
        <v>#DIV/0!</v>
      </c>
      <c r="AJ37" s="5" t="e">
        <f>SUM(AJ6:AJ35)/$R$2</f>
        <v>#DIV/0!</v>
      </c>
      <c r="AK37" s="5" t="e">
        <f>SUM(AK6:AK35)/$R$2</f>
        <v>#DIV/0!</v>
      </c>
      <c r="AL37" s="23">
        <f>SUM(AL6:AL35)</f>
        <v>0</v>
      </c>
      <c r="AM37" s="23" t="e">
        <f>SUM(AM6:AM35)</f>
        <v>#VALUE!</v>
      </c>
      <c r="AN37" s="19"/>
    </row>
    <row r="38" spans="1:40" hidden="1" x14ac:dyDescent="0.25">
      <c r="A38" s="7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80"/>
      <c r="N38" s="80"/>
      <c r="O38" s="80"/>
      <c r="P38" s="80"/>
      <c r="Q38" s="80"/>
      <c r="R38" s="106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1"/>
      <c r="AN38" s="19"/>
    </row>
    <row r="39" spans="1:40" hidden="1" x14ac:dyDescent="0.25">
      <c r="A39" s="75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1"/>
      <c r="AN39" s="19"/>
    </row>
    <row r="40" spans="1:40" hidden="1" x14ac:dyDescent="0.25">
      <c r="A40" s="75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1"/>
      <c r="AN40" s="19"/>
    </row>
    <row r="41" spans="1:40" hidden="1" x14ac:dyDescent="0.25">
      <c r="A41" s="75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N41" s="19"/>
    </row>
    <row r="42" spans="1:40" ht="15.75" hidden="1" thickBot="1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10"/>
      <c r="AI42" s="28"/>
      <c r="AJ42" s="29"/>
      <c r="AK42" s="29"/>
      <c r="AL42" s="29"/>
      <c r="AM42" s="29"/>
      <c r="AN42" s="30"/>
    </row>
    <row r="43" spans="1:40" ht="15.75" hidden="1" thickTop="1" x14ac:dyDescent="0.25"/>
    <row r="44" spans="1:40" hidden="1" x14ac:dyDescent="0.25">
      <c r="R44" s="52"/>
    </row>
    <row r="45" spans="1:40" hidden="1" x14ac:dyDescent="0.25">
      <c r="R45" s="52"/>
      <c r="AI45" s="1">
        <v>65</v>
      </c>
      <c r="AL45">
        <v>13.5</v>
      </c>
    </row>
    <row r="46" spans="1:40" hidden="1" x14ac:dyDescent="0.25">
      <c r="C46" s="2" t="s">
        <v>123</v>
      </c>
      <c r="F46" s="111" t="s">
        <v>113</v>
      </c>
      <c r="I46" s="111" t="s">
        <v>115</v>
      </c>
      <c r="K46" s="2" t="s">
        <v>120</v>
      </c>
      <c r="Q46" s="111" t="s">
        <v>115</v>
      </c>
      <c r="R46" s="52" t="s">
        <v>82</v>
      </c>
      <c r="U46" s="111" t="s">
        <v>121</v>
      </c>
    </row>
    <row r="47" spans="1:40" hidden="1" x14ac:dyDescent="0.25">
      <c r="C47" s="2" t="s">
        <v>124</v>
      </c>
      <c r="F47" s="2" t="s">
        <v>96</v>
      </c>
      <c r="I47" s="2" t="s">
        <v>20</v>
      </c>
      <c r="K47" s="2" t="s">
        <v>121</v>
      </c>
      <c r="Q47" s="1" t="s">
        <v>20</v>
      </c>
      <c r="R47" s="52" t="s">
        <v>83</v>
      </c>
      <c r="U47" s="111" t="s">
        <v>138</v>
      </c>
    </row>
    <row r="48" spans="1:40" s="1" customFormat="1" hidden="1" x14ac:dyDescent="0.25">
      <c r="B48" s="2"/>
      <c r="C48" s="2" t="s">
        <v>125</v>
      </c>
      <c r="D48" s="2"/>
      <c r="E48" s="2"/>
      <c r="F48" s="2" t="s">
        <v>114</v>
      </c>
      <c r="G48" s="2"/>
      <c r="H48" s="2"/>
      <c r="I48" s="2" t="s">
        <v>116</v>
      </c>
      <c r="J48" s="2"/>
      <c r="K48" s="2" t="s">
        <v>122</v>
      </c>
      <c r="L48" s="2"/>
      <c r="Q48" s="1" t="s">
        <v>116</v>
      </c>
      <c r="R48" s="1" t="s">
        <v>84</v>
      </c>
      <c r="AH48"/>
      <c r="AJ48"/>
      <c r="AK48"/>
      <c r="AL48"/>
      <c r="AM48"/>
      <c r="AN48"/>
    </row>
    <row r="49" spans="2:40" s="1" customFormat="1" hidden="1" x14ac:dyDescent="0.25">
      <c r="B49" s="2"/>
      <c r="C49" s="2" t="s">
        <v>126</v>
      </c>
      <c r="D49" s="2"/>
      <c r="E49" s="2"/>
      <c r="G49" s="2"/>
      <c r="H49" s="2"/>
      <c r="I49" s="2" t="s">
        <v>117</v>
      </c>
      <c r="J49" s="2"/>
      <c r="K49" s="2"/>
      <c r="L49" s="2"/>
      <c r="Q49" s="1" t="s">
        <v>160</v>
      </c>
      <c r="R49" s="1" t="s">
        <v>85</v>
      </c>
      <c r="AH49"/>
      <c r="AJ49"/>
      <c r="AK49"/>
      <c r="AL49"/>
      <c r="AM49"/>
      <c r="AN49"/>
    </row>
    <row r="50" spans="2:40" s="1" customFormat="1" hidden="1" x14ac:dyDescent="0.25">
      <c r="B50" s="2"/>
      <c r="C50" s="2" t="s">
        <v>127</v>
      </c>
      <c r="D50" s="2"/>
      <c r="E50" s="2"/>
      <c r="F50" s="2"/>
      <c r="G50" s="2"/>
      <c r="H50" s="2"/>
      <c r="I50" s="2" t="s">
        <v>118</v>
      </c>
      <c r="J50" s="2"/>
      <c r="K50" s="2"/>
      <c r="L50" s="2"/>
      <c r="Q50" s="1" t="s">
        <v>137</v>
      </c>
      <c r="R50" s="1" t="s">
        <v>86</v>
      </c>
      <c r="AH50"/>
      <c r="AJ50"/>
      <c r="AK50"/>
      <c r="AL50"/>
      <c r="AM50"/>
      <c r="AN50"/>
    </row>
    <row r="51" spans="2:40" s="1" customFormat="1" hidden="1" x14ac:dyDescent="0.25">
      <c r="B51" s="2" t="s">
        <v>129</v>
      </c>
      <c r="C51" s="2" t="s">
        <v>128</v>
      </c>
      <c r="D51" s="2"/>
      <c r="E51" s="2"/>
      <c r="F51" s="2"/>
      <c r="G51" s="2"/>
      <c r="H51" s="2"/>
      <c r="I51" s="2" t="s">
        <v>119</v>
      </c>
      <c r="J51" s="2"/>
      <c r="K51" s="2"/>
      <c r="L51" s="2"/>
      <c r="Q51" s="1" t="s">
        <v>119</v>
      </c>
      <c r="AH51"/>
      <c r="AJ51"/>
      <c r="AK51"/>
      <c r="AL51"/>
      <c r="AM51"/>
      <c r="AN51"/>
    </row>
    <row r="52" spans="2:40" s="1" customFormat="1" hidden="1" x14ac:dyDescent="0.25">
      <c r="B52" s="2"/>
      <c r="C52" s="2" t="s">
        <v>130</v>
      </c>
      <c r="D52" s="2"/>
      <c r="E52" s="2"/>
      <c r="F52" s="2"/>
      <c r="G52" s="2"/>
      <c r="H52" s="2"/>
      <c r="I52" s="2"/>
      <c r="J52" s="2"/>
      <c r="K52" s="2"/>
      <c r="L52" s="2"/>
      <c r="AH52"/>
      <c r="AJ52"/>
      <c r="AK52"/>
      <c r="AL52"/>
      <c r="AM52"/>
      <c r="AN52"/>
    </row>
    <row r="53" spans="2:40" s="1" customFormat="1" hidden="1" x14ac:dyDescent="0.25">
      <c r="B53" s="2"/>
      <c r="C53" s="2" t="s">
        <v>131</v>
      </c>
      <c r="D53" s="2"/>
      <c r="E53" s="2"/>
      <c r="F53" s="2"/>
      <c r="G53" s="2"/>
      <c r="H53" s="2"/>
      <c r="I53" s="2"/>
      <c r="J53" s="2"/>
      <c r="K53" s="2"/>
      <c r="L53" s="2"/>
      <c r="AH53"/>
      <c r="AJ53"/>
      <c r="AK53"/>
      <c r="AL53"/>
      <c r="AM53"/>
      <c r="AN53"/>
    </row>
    <row r="54" spans="2:40" s="1" customFormat="1" hidden="1" x14ac:dyDescent="0.25">
      <c r="B54" s="2"/>
      <c r="C54" s="2" t="s">
        <v>132</v>
      </c>
      <c r="D54" s="2"/>
      <c r="E54" s="2"/>
      <c r="F54" s="2"/>
      <c r="G54" s="2"/>
      <c r="H54" s="2"/>
      <c r="I54" s="2"/>
      <c r="J54" s="2"/>
      <c r="K54" s="2"/>
      <c r="L54" s="2"/>
      <c r="AH54"/>
      <c r="AJ54"/>
      <c r="AK54"/>
      <c r="AL54"/>
      <c r="AM54"/>
      <c r="AN54"/>
    </row>
    <row r="55" spans="2:40" s="1" customFormat="1" hidden="1" x14ac:dyDescent="0.25">
      <c r="B55" s="2"/>
      <c r="C55" s="2" t="s">
        <v>133</v>
      </c>
      <c r="D55" s="2"/>
      <c r="E55" s="2"/>
      <c r="F55" s="2"/>
      <c r="G55" s="2"/>
      <c r="H55" s="2"/>
      <c r="I55" s="2"/>
      <c r="J55" s="2"/>
      <c r="K55" s="2"/>
      <c r="L55" s="2"/>
      <c r="AH55"/>
      <c r="AJ55"/>
      <c r="AK55"/>
      <c r="AL55"/>
      <c r="AM55"/>
      <c r="AN55"/>
    </row>
    <row r="56" spans="2:40" s="1" customFormat="1" hidden="1" x14ac:dyDescent="0.25">
      <c r="B56" s="2"/>
      <c r="C56" s="2" t="s">
        <v>134</v>
      </c>
      <c r="D56" s="2"/>
      <c r="E56" s="2"/>
      <c r="F56" s="2"/>
      <c r="G56" s="2"/>
      <c r="H56" s="2"/>
      <c r="I56" s="2"/>
      <c r="J56" s="2"/>
      <c r="K56" s="2"/>
      <c r="L56" s="2"/>
      <c r="AH56"/>
      <c r="AJ56"/>
      <c r="AK56"/>
      <c r="AL56"/>
      <c r="AM56"/>
      <c r="AN56"/>
    </row>
    <row r="57" spans="2:40" s="1" customFormat="1" hidden="1" x14ac:dyDescent="0.25">
      <c r="B57" s="2"/>
      <c r="C57" s="2" t="s">
        <v>135</v>
      </c>
      <c r="D57" s="2"/>
      <c r="E57" s="2"/>
      <c r="F57" s="2"/>
      <c r="G57" s="2"/>
      <c r="H57" s="2"/>
      <c r="I57" s="2"/>
      <c r="J57" s="2"/>
      <c r="K57" s="2"/>
      <c r="L57" s="2"/>
      <c r="AH57"/>
      <c r="AJ57"/>
      <c r="AK57"/>
      <c r="AL57"/>
      <c r="AM57"/>
      <c r="AN57"/>
    </row>
    <row r="58" spans="2:40" s="1" customFormat="1" hidden="1" x14ac:dyDescent="0.25">
      <c r="B58" s="2"/>
      <c r="C58" s="2" t="s">
        <v>136</v>
      </c>
      <c r="D58" s="2"/>
      <c r="E58" s="2"/>
      <c r="F58" s="2"/>
      <c r="G58" s="2"/>
      <c r="H58" s="2"/>
      <c r="I58" s="2"/>
      <c r="J58" s="2"/>
      <c r="K58" s="2"/>
      <c r="L58" s="2"/>
      <c r="AH58"/>
      <c r="AJ58"/>
      <c r="AK58"/>
      <c r="AL58"/>
      <c r="AM58"/>
      <c r="AN58"/>
    </row>
    <row r="59" spans="2:40" ht="15.75" thickTop="1" x14ac:dyDescent="0.25"/>
  </sheetData>
  <mergeCells count="13">
    <mergeCell ref="A35:B35"/>
    <mergeCell ref="AB4:AG4"/>
    <mergeCell ref="AI4:AI5"/>
    <mergeCell ref="AJ4:AJ5"/>
    <mergeCell ref="AK4:AK5"/>
    <mergeCell ref="AL4:AL5"/>
    <mergeCell ref="AM4:AM5"/>
    <mergeCell ref="C2:L2"/>
    <mergeCell ref="T2:V2"/>
    <mergeCell ref="T3:V3"/>
    <mergeCell ref="D4:L4"/>
    <mergeCell ref="M4:O4"/>
    <mergeCell ref="Q4:Z4"/>
  </mergeCells>
  <dataValidations count="5">
    <dataValidation type="list" allowBlank="1" showInputMessage="1" showErrorMessage="1" sqref="Z6:Z34" xr:uid="{0C5208C4-A20E-41BF-8989-B4C7E3E7EF6D}">
      <formula1>$B$39:$B$42</formula1>
    </dataValidation>
    <dataValidation type="list" allowBlank="1" showInputMessage="1" showErrorMessage="1" sqref="AJ6:AJ35" xr:uid="{408D3AAA-DAE2-4799-BF88-315B2D241381}">
      <formula1>$N$37:$N$41</formula1>
    </dataValidation>
    <dataValidation type="list" allowBlank="1" showInputMessage="1" showErrorMessage="1" promptTitle="Course" sqref="AI35" xr:uid="{D987CE72-120A-466C-BCCD-9DE552BE2415}">
      <formula1>#REF!</formula1>
    </dataValidation>
    <dataValidation type="list" allowBlank="1" showInputMessage="1" showErrorMessage="1" sqref="M6:N34 O6:O36 AB36:AG36 Q36:Z36 M36:N36" xr:uid="{4E13CAA8-5E07-4F07-9D57-DB7C33843FEC}">
      <formula1>$B$38</formula1>
    </dataValidation>
    <dataValidation type="list" allowBlank="1" showInputMessage="1" showErrorMessage="1" sqref="C6:C34" xr:uid="{D2BD59DA-1253-4906-A578-A96606484E67}">
      <formula1>$C$46:$C$58</formula1>
    </dataValidation>
  </dataValidations>
  <hyperlinks>
    <hyperlink ref="B1" r:id="rId1" xr:uid="{62588887-6AEA-4645-BCB8-C49730F3ECDF}"/>
  </hyperlinks>
  <pageMargins left="0.7" right="0.7" top="0.75" bottom="0.75" header="0.3" footer="0.3"/>
  <pageSetup paperSize="9" scale="70" orientation="landscape" horizontalDpi="4294967293" verticalDpi="12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46789C3B-A69A-4857-A39B-E28C3E9468A9}">
          <x14:formula1>
            <xm:f>Prices!$B$24:$G$24</xm:f>
          </x14:formula1>
          <xm:sqref>Y6:Y17</xm:sqref>
        </x14:dataValidation>
        <x14:dataValidation type="list" allowBlank="1" showInputMessage="1" showErrorMessage="1" xr:uid="{21B5EA67-8FCB-49BC-9F21-49C5D05410B7}">
          <x14:formula1>
            <xm:f>Prices!$B$9:$F$9</xm:f>
          </x14:formula1>
          <xm:sqref>W18:X34 R6:R34</xm:sqref>
        </x14:dataValidation>
        <x14:dataValidation type="list" allowBlank="1" showInputMessage="1" showErrorMessage="1" xr:uid="{5F311B54-9860-4ED6-B0F1-0A66798D02FB}">
          <x14:formula1>
            <xm:f>Prices!$B$13</xm:f>
          </x14:formula1>
          <xm:sqref>Q6:Q34 S6:V34 W6:X17 AB6:AG34 D6:K34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7DCC895-6804-4E5B-A86F-0F278A089A4F}">
  <sheetPr>
    <tabColor rgb="FF92D050"/>
    <pageSetUpPr fitToPage="1"/>
  </sheetPr>
  <dimension ref="A1:AN59"/>
  <sheetViews>
    <sheetView showZeros="0" tabSelected="1" zoomScaleNormal="100" workbookViewId="0">
      <selection activeCell="Q62" sqref="Q62"/>
    </sheetView>
  </sheetViews>
  <sheetFormatPr defaultRowHeight="15" x14ac:dyDescent="0.25"/>
  <cols>
    <col min="1" max="1" width="4.7109375" style="1" customWidth="1"/>
    <col min="2" max="2" width="14.85546875" style="2" customWidth="1"/>
    <col min="3" max="3" width="12.42578125" style="2" customWidth="1"/>
    <col min="4" max="4" width="9.7109375" style="2" customWidth="1"/>
    <col min="5" max="5" width="10.28515625" style="2" customWidth="1"/>
    <col min="6" max="6" width="10" style="2" customWidth="1"/>
    <col min="7" max="7" width="8.42578125" style="2" customWidth="1"/>
    <col min="8" max="12" width="8.42578125" style="2" hidden="1" customWidth="1"/>
    <col min="13" max="15" width="9.140625" style="1" hidden="1" customWidth="1"/>
    <col min="16" max="16" width="2.5703125" style="1" customWidth="1"/>
    <col min="17" max="17" width="8.85546875" style="1" customWidth="1"/>
    <col min="18" max="18" width="9.140625" style="1" customWidth="1"/>
    <col min="19" max="19" width="9" style="1" customWidth="1"/>
    <col min="20" max="20" width="8.28515625" style="1" customWidth="1"/>
    <col min="21" max="21" width="8.5703125" style="1" customWidth="1"/>
    <col min="22" max="22" width="8.42578125" style="1" customWidth="1"/>
    <col min="23" max="24" width="8.5703125" style="1" hidden="1" customWidth="1"/>
    <col min="25" max="25" width="11.28515625" style="1" hidden="1" customWidth="1"/>
    <col min="26" max="26" width="12.28515625" style="1" hidden="1" customWidth="1"/>
    <col min="27" max="27" width="2" style="1" customWidth="1"/>
    <col min="28" max="30" width="8.7109375" style="1" customWidth="1"/>
    <col min="31" max="31" width="8.7109375" style="1" hidden="1" customWidth="1"/>
    <col min="32" max="32" width="10.140625" style="1" hidden="1" customWidth="1"/>
    <col min="33" max="33" width="10.7109375" style="1" hidden="1" customWidth="1"/>
    <col min="34" max="34" width="3.28515625" customWidth="1"/>
    <col min="35" max="35" width="9.7109375" style="1" hidden="1" customWidth="1"/>
    <col min="36" max="36" width="10.42578125" hidden="1" customWidth="1"/>
    <col min="37" max="37" width="11.140625" hidden="1" customWidth="1"/>
    <col min="38" max="38" width="9" hidden="1" customWidth="1"/>
    <col min="39" max="39" width="10.42578125" hidden="1" customWidth="1"/>
    <col min="40" max="40" width="9.140625" hidden="1" customWidth="1"/>
  </cols>
  <sheetData>
    <row r="1" spans="1:40" ht="20.25" customHeight="1" thickTop="1" thickBot="1" x14ac:dyDescent="0.3">
      <c r="A1" s="70"/>
      <c r="B1" s="71" t="s">
        <v>80</v>
      </c>
      <c r="C1" s="72"/>
      <c r="D1" s="72"/>
      <c r="E1" s="72"/>
      <c r="F1" s="72"/>
      <c r="G1" s="72"/>
      <c r="H1" s="72"/>
      <c r="I1" s="72"/>
      <c r="J1" s="72"/>
      <c r="K1" s="72"/>
      <c r="L1" s="72"/>
      <c r="M1" s="73"/>
      <c r="N1" s="73"/>
      <c r="O1" s="73"/>
      <c r="P1" s="73"/>
      <c r="Q1" s="73"/>
      <c r="R1" s="73"/>
      <c r="S1" s="73"/>
      <c r="T1" s="73"/>
      <c r="U1" s="73"/>
      <c r="V1" s="73"/>
      <c r="W1" s="73"/>
      <c r="X1" s="73"/>
      <c r="Y1" s="73"/>
      <c r="Z1" s="73"/>
      <c r="AA1" s="73"/>
      <c r="AB1" s="73"/>
      <c r="AC1" s="73"/>
      <c r="AD1" s="73"/>
      <c r="AE1" s="73"/>
      <c r="AF1" s="73"/>
      <c r="AG1" s="73"/>
      <c r="AH1" s="74"/>
      <c r="AI1" s="15"/>
      <c r="AJ1" s="16"/>
      <c r="AK1" s="16"/>
      <c r="AL1" s="16"/>
      <c r="AM1" s="16"/>
      <c r="AN1" s="17"/>
    </row>
    <row r="2" spans="1:40" ht="16.5" thickTop="1" thickBot="1" x14ac:dyDescent="0.3">
      <c r="A2" s="75"/>
      <c r="B2" s="76" t="s">
        <v>8</v>
      </c>
      <c r="C2" s="182"/>
      <c r="D2" s="183"/>
      <c r="E2" s="183"/>
      <c r="F2" s="183"/>
      <c r="G2" s="183"/>
      <c r="H2" s="183"/>
      <c r="I2" s="183"/>
      <c r="J2" s="183"/>
      <c r="K2" s="183"/>
      <c r="L2" s="184"/>
      <c r="M2" s="77"/>
      <c r="N2" s="77"/>
      <c r="O2" s="77"/>
      <c r="P2" s="77"/>
      <c r="Q2" s="78" t="s">
        <v>7</v>
      </c>
      <c r="R2" s="147"/>
      <c r="S2" s="78" t="s">
        <v>90</v>
      </c>
      <c r="T2" s="185"/>
      <c r="U2" s="186"/>
      <c r="V2" s="187"/>
      <c r="W2" s="80"/>
      <c r="X2" s="80"/>
      <c r="Y2" s="80"/>
      <c r="Z2" s="80"/>
      <c r="AA2" s="80"/>
      <c r="AB2" s="80"/>
      <c r="AC2" s="80"/>
      <c r="AD2" s="80"/>
      <c r="AE2" s="80"/>
      <c r="AF2" s="80"/>
      <c r="AG2" s="80"/>
      <c r="AH2" s="81"/>
      <c r="AI2" s="11"/>
      <c r="AJ2" s="12"/>
      <c r="AK2" s="12"/>
      <c r="AL2" s="12"/>
      <c r="AM2" s="12"/>
      <c r="AN2" s="19"/>
    </row>
    <row r="3" spans="1:40" ht="16.5" customHeight="1" thickTop="1" thickBot="1" x14ac:dyDescent="0.3">
      <c r="A3" s="75"/>
      <c r="B3" s="82"/>
      <c r="C3" s="82"/>
      <c r="D3" s="82"/>
      <c r="E3" s="82"/>
      <c r="F3" s="82"/>
      <c r="G3" s="82"/>
      <c r="H3" s="82"/>
      <c r="I3" s="82"/>
      <c r="J3" s="82"/>
      <c r="K3" s="82"/>
      <c r="L3" s="82"/>
      <c r="M3" s="80"/>
      <c r="N3" s="80"/>
      <c r="O3" s="80"/>
      <c r="P3" s="80"/>
      <c r="Q3" s="80"/>
      <c r="R3" s="80"/>
      <c r="S3" s="83" t="s">
        <v>11</v>
      </c>
      <c r="T3" s="188"/>
      <c r="U3" s="188"/>
      <c r="V3" s="189"/>
      <c r="W3" s="80"/>
      <c r="X3" s="80"/>
      <c r="Y3" s="80"/>
      <c r="Z3" s="80"/>
      <c r="AA3" s="80"/>
      <c r="AB3" s="80"/>
      <c r="AC3" s="80"/>
      <c r="AD3" s="80"/>
      <c r="AE3" s="80"/>
      <c r="AF3" s="80"/>
      <c r="AG3" s="80"/>
      <c r="AH3" s="81"/>
      <c r="AI3" s="11"/>
      <c r="AJ3" s="12"/>
      <c r="AK3" s="12"/>
      <c r="AL3" s="12"/>
      <c r="AM3" s="12"/>
      <c r="AN3" s="19"/>
    </row>
    <row r="4" spans="1:40" ht="16.5" thickTop="1" thickBot="1" x14ac:dyDescent="0.3">
      <c r="A4" s="84"/>
      <c r="B4" s="146" t="s">
        <v>158</v>
      </c>
      <c r="C4" s="85" t="s">
        <v>89</v>
      </c>
      <c r="D4" s="193" t="s">
        <v>25</v>
      </c>
      <c r="E4" s="194"/>
      <c r="F4" s="194"/>
      <c r="G4" s="194"/>
      <c r="H4" s="194"/>
      <c r="I4" s="194"/>
      <c r="J4" s="194"/>
      <c r="K4" s="194"/>
      <c r="L4" s="195"/>
      <c r="M4" s="171"/>
      <c r="N4" s="171"/>
      <c r="O4" s="172"/>
      <c r="P4" s="86"/>
      <c r="Q4" s="173" t="s">
        <v>1</v>
      </c>
      <c r="R4" s="174"/>
      <c r="S4" s="174"/>
      <c r="T4" s="174"/>
      <c r="U4" s="174"/>
      <c r="V4" s="174"/>
      <c r="W4" s="174"/>
      <c r="X4" s="174"/>
      <c r="Y4" s="174"/>
      <c r="Z4" s="172"/>
      <c r="AA4" s="86"/>
      <c r="AB4" s="175" t="s">
        <v>0</v>
      </c>
      <c r="AC4" s="176"/>
      <c r="AD4" s="176"/>
      <c r="AE4" s="176"/>
      <c r="AF4" s="176"/>
      <c r="AG4" s="177"/>
      <c r="AH4" s="130"/>
      <c r="AI4" s="178" t="s">
        <v>2</v>
      </c>
      <c r="AJ4" s="167" t="s">
        <v>36</v>
      </c>
      <c r="AK4" s="169" t="s">
        <v>4</v>
      </c>
      <c r="AL4" s="169" t="s">
        <v>3</v>
      </c>
      <c r="AM4" s="163" t="s">
        <v>5</v>
      </c>
      <c r="AN4" s="19"/>
    </row>
    <row r="5" spans="1:40" s="124" customFormat="1" ht="33.75" customHeight="1" thickTop="1" x14ac:dyDescent="0.25">
      <c r="A5" s="112"/>
      <c r="B5" s="113" t="s">
        <v>81</v>
      </c>
      <c r="C5" s="113" t="s">
        <v>24</v>
      </c>
      <c r="D5" s="113" t="str">
        <f>+$F46</f>
        <v>Ceviche</v>
      </c>
      <c r="E5" s="113" t="e">
        <f>+#REF!</f>
        <v>#REF!</v>
      </c>
      <c r="F5" s="113" t="str">
        <f>+F47</f>
        <v>Hummus</v>
      </c>
      <c r="G5" s="113" t="str">
        <f>+F48</f>
        <v>Aubergine</v>
      </c>
      <c r="H5" s="113" t="str">
        <f>+Prices!F$18</f>
        <v>Antipasto Misto</v>
      </c>
      <c r="I5" s="113" t="str">
        <f>+Prices!G$18</f>
        <v xml:space="preserve">Cured Salmon </v>
      </c>
      <c r="J5" s="113" t="str">
        <f>+Prices!H$18</f>
        <v>Mirza Qasemi</v>
      </c>
      <c r="K5" s="113" t="str">
        <f>+Prices!I$18</f>
        <v>Kashk Bademjan</v>
      </c>
      <c r="L5" s="113" t="str">
        <f>+Prices!F18</f>
        <v>Antipasto Misto</v>
      </c>
      <c r="M5" s="113"/>
      <c r="N5" s="113"/>
      <c r="O5" s="114"/>
      <c r="P5" s="115"/>
      <c r="Q5" s="116" t="str">
        <f>+$Q46</f>
        <v>Rib Eye*</v>
      </c>
      <c r="R5" s="117" t="str">
        <f>+Q47</f>
        <v>Cooking</v>
      </c>
      <c r="S5" s="117" t="str">
        <f>+Q48</f>
        <v>Cod</v>
      </c>
      <c r="T5" s="117" t="str">
        <f>+Q49</f>
        <v xml:space="preserve">Zucchine </v>
      </c>
      <c r="U5" s="117" t="str">
        <f>+Q50</f>
        <v>Fattoush</v>
      </c>
      <c r="V5" s="117" t="str">
        <f>+Q51</f>
        <v xml:space="preserve">Melanzane </v>
      </c>
      <c r="W5" s="117" t="str">
        <f>+Prices!H$20</f>
        <v>Tag Salmon</v>
      </c>
      <c r="X5" s="117" t="str">
        <f>+Prices!I$20</f>
        <v xml:space="preserve">Verdura Mista </v>
      </c>
      <c r="Y5" s="118" t="s">
        <v>105</v>
      </c>
      <c r="Z5" s="119">
        <f>+Prices!K$20</f>
        <v>0</v>
      </c>
      <c r="AA5" s="115"/>
      <c r="AB5" s="120" t="e">
        <f>+#REF!</f>
        <v>#REF!</v>
      </c>
      <c r="AC5" s="121" t="str">
        <f>+U46</f>
        <v>Baklava</v>
      </c>
      <c r="AD5" s="122" t="str">
        <f>+U47</f>
        <v xml:space="preserve">Fruit </v>
      </c>
      <c r="AE5" s="120" t="str">
        <f>+Prices!E22</f>
        <v>Koloocheh</v>
      </c>
      <c r="AF5" s="121" t="str">
        <f>+Prices!F22</f>
        <v>Cannolo</v>
      </c>
      <c r="AG5" s="127" t="str">
        <f>+Prices!F22</f>
        <v>Cannolo</v>
      </c>
      <c r="AH5" s="131"/>
      <c r="AI5" s="179"/>
      <c r="AJ5" s="168"/>
      <c r="AK5" s="170"/>
      <c r="AL5" s="170"/>
      <c r="AM5" s="164"/>
      <c r="AN5" s="123"/>
    </row>
    <row r="6" spans="1:40" x14ac:dyDescent="0.25">
      <c r="A6" s="87">
        <v>1</v>
      </c>
      <c r="B6" s="143"/>
      <c r="C6" s="144"/>
      <c r="D6" s="92"/>
      <c r="E6" s="92"/>
      <c r="F6" s="92"/>
      <c r="G6" s="92"/>
      <c r="H6" s="92"/>
      <c r="I6" s="92"/>
      <c r="J6" s="92"/>
      <c r="K6" s="92"/>
      <c r="L6" s="92"/>
      <c r="M6" s="88"/>
      <c r="N6" s="88"/>
      <c r="O6" s="89"/>
      <c r="P6" s="75"/>
      <c r="Q6" s="93"/>
      <c r="R6" s="92"/>
      <c r="S6" s="92"/>
      <c r="T6" s="92"/>
      <c r="U6" s="92"/>
      <c r="V6" s="92"/>
      <c r="W6" s="92"/>
      <c r="X6" s="92"/>
      <c r="Y6" s="94"/>
      <c r="Z6" s="91"/>
      <c r="AA6" s="75"/>
      <c r="AB6" s="93"/>
      <c r="AC6" s="92"/>
      <c r="AD6" s="125"/>
      <c r="AE6" s="93"/>
      <c r="AF6" s="93"/>
      <c r="AG6" s="128"/>
      <c r="AH6" s="130"/>
      <c r="AI6" s="68" t="str">
        <f t="shared" ref="AI6:AI34" si="0">IF(B6&lt;&gt; "",$AI$45,"")</f>
        <v/>
      </c>
      <c r="AJ6" s="59"/>
      <c r="AK6" s="3" t="str">
        <f t="shared" ref="AK6:AK34" si="1">IF(Q6&gt;0,AI6+5,AI6)</f>
        <v/>
      </c>
      <c r="AL6" s="4" t="b">
        <f>IF(AK6&lt;&gt;"",AK6*$AL$45/100)</f>
        <v>0</v>
      </c>
      <c r="AM6" s="37" t="e">
        <f t="shared" ref="AM6:AM33" si="2">+AK6+AL6</f>
        <v>#VALUE!</v>
      </c>
      <c r="AN6" s="19"/>
    </row>
    <row r="7" spans="1:40" x14ac:dyDescent="0.25">
      <c r="A7" s="87">
        <v>2</v>
      </c>
      <c r="B7" s="143"/>
      <c r="C7" s="144"/>
      <c r="D7" s="92"/>
      <c r="E7" s="92"/>
      <c r="F7" s="92"/>
      <c r="G7" s="92"/>
      <c r="H7" s="92"/>
      <c r="I7" s="92"/>
      <c r="J7" s="92"/>
      <c r="K7" s="92"/>
      <c r="L7" s="92"/>
      <c r="M7" s="88"/>
      <c r="N7" s="88"/>
      <c r="O7" s="89"/>
      <c r="P7" s="75"/>
      <c r="Q7" s="93"/>
      <c r="R7" s="92"/>
      <c r="S7" s="92"/>
      <c r="T7" s="92"/>
      <c r="U7" s="92"/>
      <c r="V7" s="92"/>
      <c r="W7" s="92"/>
      <c r="X7" s="92"/>
      <c r="Y7" s="94"/>
      <c r="Z7" s="91"/>
      <c r="AA7" s="75"/>
      <c r="AB7" s="93"/>
      <c r="AC7" s="92"/>
      <c r="AD7" s="125"/>
      <c r="AE7" s="93"/>
      <c r="AF7" s="93"/>
      <c r="AG7" s="128"/>
      <c r="AH7" s="130"/>
      <c r="AI7" s="68" t="str">
        <f t="shared" si="0"/>
        <v/>
      </c>
      <c r="AJ7" s="59"/>
      <c r="AK7" s="3" t="str">
        <f t="shared" si="1"/>
        <v/>
      </c>
      <c r="AL7" s="4" t="b">
        <f t="shared" ref="AL7:AL17" si="3">IF(AK7&lt;&gt;"", AK7*$AL$45/100)</f>
        <v>0</v>
      </c>
      <c r="AM7" s="37" t="e">
        <f t="shared" si="2"/>
        <v>#VALUE!</v>
      </c>
      <c r="AN7" s="19"/>
    </row>
    <row r="8" spans="1:40" x14ac:dyDescent="0.25">
      <c r="A8" s="87">
        <v>3</v>
      </c>
      <c r="B8" s="143"/>
      <c r="C8" s="144"/>
      <c r="D8" s="92"/>
      <c r="E8" s="92"/>
      <c r="F8" s="92"/>
      <c r="G8" s="92"/>
      <c r="H8" s="92"/>
      <c r="I8" s="92"/>
      <c r="J8" s="92"/>
      <c r="K8" s="92"/>
      <c r="L8" s="92"/>
      <c r="M8" s="88"/>
      <c r="N8" s="88"/>
      <c r="O8" s="89"/>
      <c r="P8" s="75"/>
      <c r="Q8" s="93"/>
      <c r="R8" s="92"/>
      <c r="S8" s="92"/>
      <c r="T8" s="92"/>
      <c r="U8" s="92"/>
      <c r="V8" s="92"/>
      <c r="W8" s="92"/>
      <c r="X8" s="92"/>
      <c r="Y8" s="94"/>
      <c r="Z8" s="91"/>
      <c r="AA8" s="75"/>
      <c r="AB8" s="93"/>
      <c r="AC8" s="92"/>
      <c r="AD8" s="125"/>
      <c r="AE8" s="93"/>
      <c r="AF8" s="93"/>
      <c r="AG8" s="128"/>
      <c r="AH8" s="130"/>
      <c r="AI8" s="68" t="str">
        <f t="shared" si="0"/>
        <v/>
      </c>
      <c r="AJ8" s="59"/>
      <c r="AK8" s="3" t="str">
        <f t="shared" si="1"/>
        <v/>
      </c>
      <c r="AL8" s="4" t="b">
        <f t="shared" si="3"/>
        <v>0</v>
      </c>
      <c r="AM8" s="37" t="e">
        <f t="shared" si="2"/>
        <v>#VALUE!</v>
      </c>
      <c r="AN8" s="19"/>
    </row>
    <row r="9" spans="1:40" x14ac:dyDescent="0.25">
      <c r="A9" s="87">
        <v>4</v>
      </c>
      <c r="B9" s="143"/>
      <c r="C9" s="144"/>
      <c r="D9" s="92"/>
      <c r="E9" s="92"/>
      <c r="F9" s="92"/>
      <c r="G9" s="92"/>
      <c r="H9" s="92"/>
      <c r="I9" s="92"/>
      <c r="J9" s="92"/>
      <c r="K9" s="92"/>
      <c r="L9" s="92"/>
      <c r="M9" s="88"/>
      <c r="N9" s="88"/>
      <c r="O9" s="89"/>
      <c r="P9" s="75"/>
      <c r="Q9" s="93"/>
      <c r="R9" s="92"/>
      <c r="S9" s="92"/>
      <c r="T9" s="92"/>
      <c r="U9" s="92"/>
      <c r="V9" s="92"/>
      <c r="W9" s="92"/>
      <c r="X9" s="92"/>
      <c r="Y9" s="94"/>
      <c r="Z9" s="91"/>
      <c r="AA9" s="75"/>
      <c r="AB9" s="93"/>
      <c r="AC9" s="92"/>
      <c r="AD9" s="125"/>
      <c r="AE9" s="93"/>
      <c r="AF9" s="93"/>
      <c r="AG9" s="128"/>
      <c r="AH9" s="130"/>
      <c r="AI9" s="68" t="str">
        <f t="shared" si="0"/>
        <v/>
      </c>
      <c r="AJ9" s="59"/>
      <c r="AK9" s="3" t="str">
        <f t="shared" si="1"/>
        <v/>
      </c>
      <c r="AL9" s="4" t="b">
        <f t="shared" si="3"/>
        <v>0</v>
      </c>
      <c r="AM9" s="37" t="e">
        <f t="shared" si="2"/>
        <v>#VALUE!</v>
      </c>
      <c r="AN9" s="19"/>
    </row>
    <row r="10" spans="1:40" x14ac:dyDescent="0.25">
      <c r="A10" s="87">
        <v>5</v>
      </c>
      <c r="B10" s="143"/>
      <c r="C10" s="144"/>
      <c r="D10" s="92"/>
      <c r="E10" s="92"/>
      <c r="F10" s="92"/>
      <c r="G10" s="92"/>
      <c r="H10" s="92"/>
      <c r="I10" s="92"/>
      <c r="J10" s="92"/>
      <c r="K10" s="92"/>
      <c r="L10" s="92"/>
      <c r="M10" s="88"/>
      <c r="N10" s="88"/>
      <c r="O10" s="89"/>
      <c r="P10" s="75"/>
      <c r="Q10" s="93"/>
      <c r="R10" s="92"/>
      <c r="S10" s="92"/>
      <c r="T10" s="92"/>
      <c r="U10" s="92"/>
      <c r="V10" s="92"/>
      <c r="W10" s="92"/>
      <c r="X10" s="92"/>
      <c r="Y10" s="94"/>
      <c r="Z10" s="91"/>
      <c r="AA10" s="75"/>
      <c r="AB10" s="93"/>
      <c r="AC10" s="92"/>
      <c r="AD10" s="125"/>
      <c r="AE10" s="93"/>
      <c r="AF10" s="93"/>
      <c r="AG10" s="128"/>
      <c r="AH10" s="130"/>
      <c r="AI10" s="68" t="str">
        <f t="shared" si="0"/>
        <v/>
      </c>
      <c r="AJ10" s="59"/>
      <c r="AK10" s="3" t="str">
        <f t="shared" si="1"/>
        <v/>
      </c>
      <c r="AL10" s="4" t="b">
        <f t="shared" si="3"/>
        <v>0</v>
      </c>
      <c r="AM10" s="37" t="e">
        <f t="shared" si="2"/>
        <v>#VALUE!</v>
      </c>
      <c r="AN10" s="19"/>
    </row>
    <row r="11" spans="1:40" x14ac:dyDescent="0.25">
      <c r="A11" s="87">
        <v>6</v>
      </c>
      <c r="B11" s="143"/>
      <c r="C11" s="144"/>
      <c r="D11" s="92"/>
      <c r="E11" s="92"/>
      <c r="F11" s="92"/>
      <c r="G11" s="92"/>
      <c r="H11" s="92"/>
      <c r="I11" s="92"/>
      <c r="J11" s="92"/>
      <c r="K11" s="92"/>
      <c r="L11" s="92"/>
      <c r="M11" s="88"/>
      <c r="N11" s="88"/>
      <c r="O11" s="89"/>
      <c r="P11" s="75"/>
      <c r="Q11" s="93"/>
      <c r="R11" s="92"/>
      <c r="S11" s="92"/>
      <c r="T11" s="92"/>
      <c r="U11" s="92"/>
      <c r="V11" s="92"/>
      <c r="W11" s="92"/>
      <c r="X11" s="92"/>
      <c r="Y11" s="94"/>
      <c r="Z11" s="91"/>
      <c r="AA11" s="75"/>
      <c r="AB11" s="93"/>
      <c r="AC11" s="92"/>
      <c r="AD11" s="125"/>
      <c r="AE11" s="93"/>
      <c r="AF11" s="93"/>
      <c r="AG11" s="128"/>
      <c r="AH11" s="130"/>
      <c r="AI11" s="68" t="str">
        <f t="shared" si="0"/>
        <v/>
      </c>
      <c r="AJ11" s="59"/>
      <c r="AK11" s="3" t="str">
        <f t="shared" si="1"/>
        <v/>
      </c>
      <c r="AL11" s="4" t="b">
        <f t="shared" si="3"/>
        <v>0</v>
      </c>
      <c r="AM11" s="37" t="e">
        <f t="shared" si="2"/>
        <v>#VALUE!</v>
      </c>
      <c r="AN11" s="19"/>
    </row>
    <row r="12" spans="1:40" x14ac:dyDescent="0.25">
      <c r="A12" s="87">
        <v>7</v>
      </c>
      <c r="B12" s="143"/>
      <c r="C12" s="144"/>
      <c r="D12" s="92"/>
      <c r="E12" s="92"/>
      <c r="F12" s="92"/>
      <c r="G12" s="92"/>
      <c r="H12" s="92"/>
      <c r="I12" s="92"/>
      <c r="J12" s="92"/>
      <c r="K12" s="92"/>
      <c r="L12" s="92"/>
      <c r="M12" s="88"/>
      <c r="N12" s="88"/>
      <c r="O12" s="89"/>
      <c r="P12" s="75"/>
      <c r="Q12" s="93"/>
      <c r="R12" s="92"/>
      <c r="S12" s="92"/>
      <c r="T12" s="92"/>
      <c r="U12" s="92"/>
      <c r="V12" s="92"/>
      <c r="W12" s="92"/>
      <c r="X12" s="92"/>
      <c r="Y12" s="94"/>
      <c r="Z12" s="91"/>
      <c r="AA12" s="75"/>
      <c r="AB12" s="93"/>
      <c r="AC12" s="92"/>
      <c r="AD12" s="125"/>
      <c r="AE12" s="93"/>
      <c r="AF12" s="93"/>
      <c r="AG12" s="128"/>
      <c r="AH12" s="130"/>
      <c r="AI12" s="68" t="str">
        <f t="shared" si="0"/>
        <v/>
      </c>
      <c r="AJ12" s="59"/>
      <c r="AK12" s="3" t="str">
        <f t="shared" si="1"/>
        <v/>
      </c>
      <c r="AL12" s="4" t="b">
        <f t="shared" si="3"/>
        <v>0</v>
      </c>
      <c r="AM12" s="37" t="e">
        <f t="shared" si="2"/>
        <v>#VALUE!</v>
      </c>
      <c r="AN12" s="19"/>
    </row>
    <row r="13" spans="1:40" x14ac:dyDescent="0.25">
      <c r="A13" s="87">
        <v>8</v>
      </c>
      <c r="B13" s="143"/>
      <c r="C13" s="144"/>
      <c r="D13" s="92"/>
      <c r="E13" s="92"/>
      <c r="F13" s="92"/>
      <c r="G13" s="92"/>
      <c r="H13" s="92"/>
      <c r="I13" s="92"/>
      <c r="J13" s="92"/>
      <c r="K13" s="92"/>
      <c r="L13" s="92"/>
      <c r="M13" s="88"/>
      <c r="N13" s="88"/>
      <c r="O13" s="89"/>
      <c r="P13" s="75"/>
      <c r="Q13" s="93"/>
      <c r="R13" s="92"/>
      <c r="S13" s="92"/>
      <c r="T13" s="92"/>
      <c r="U13" s="92"/>
      <c r="V13" s="92"/>
      <c r="W13" s="92"/>
      <c r="X13" s="92"/>
      <c r="Y13" s="94"/>
      <c r="Z13" s="91"/>
      <c r="AA13" s="75"/>
      <c r="AB13" s="93"/>
      <c r="AC13" s="92"/>
      <c r="AD13" s="125"/>
      <c r="AE13" s="93"/>
      <c r="AF13" s="93"/>
      <c r="AG13" s="128"/>
      <c r="AH13" s="130"/>
      <c r="AI13" s="68" t="str">
        <f t="shared" si="0"/>
        <v/>
      </c>
      <c r="AJ13" s="59"/>
      <c r="AK13" s="3" t="str">
        <f t="shared" si="1"/>
        <v/>
      </c>
      <c r="AL13" s="4" t="b">
        <f t="shared" si="3"/>
        <v>0</v>
      </c>
      <c r="AM13" s="37" t="e">
        <f t="shared" si="2"/>
        <v>#VALUE!</v>
      </c>
      <c r="AN13" s="19"/>
    </row>
    <row r="14" spans="1:40" x14ac:dyDescent="0.25">
      <c r="A14" s="87">
        <v>9</v>
      </c>
      <c r="B14" s="143"/>
      <c r="C14" s="144"/>
      <c r="D14" s="92"/>
      <c r="E14" s="92"/>
      <c r="F14" s="92"/>
      <c r="G14" s="92"/>
      <c r="H14" s="92"/>
      <c r="I14" s="92"/>
      <c r="J14" s="92"/>
      <c r="K14" s="92"/>
      <c r="L14" s="92"/>
      <c r="M14" s="88"/>
      <c r="N14" s="88"/>
      <c r="O14" s="89"/>
      <c r="P14" s="75"/>
      <c r="Q14" s="93"/>
      <c r="R14" s="92"/>
      <c r="S14" s="92"/>
      <c r="T14" s="92"/>
      <c r="U14" s="92"/>
      <c r="V14" s="92"/>
      <c r="W14" s="92"/>
      <c r="X14" s="92"/>
      <c r="Y14" s="94"/>
      <c r="Z14" s="91"/>
      <c r="AA14" s="75"/>
      <c r="AB14" s="93"/>
      <c r="AC14" s="92"/>
      <c r="AD14" s="125"/>
      <c r="AE14" s="93"/>
      <c r="AF14" s="93"/>
      <c r="AG14" s="128"/>
      <c r="AH14" s="130"/>
      <c r="AI14" s="68" t="str">
        <f t="shared" si="0"/>
        <v/>
      </c>
      <c r="AJ14" s="59"/>
      <c r="AK14" s="3" t="str">
        <f t="shared" si="1"/>
        <v/>
      </c>
      <c r="AL14" s="4" t="b">
        <f t="shared" si="3"/>
        <v>0</v>
      </c>
      <c r="AM14" s="37" t="e">
        <f t="shared" si="2"/>
        <v>#VALUE!</v>
      </c>
      <c r="AN14" s="19"/>
    </row>
    <row r="15" spans="1:40" x14ac:dyDescent="0.25">
      <c r="A15" s="87">
        <v>10</v>
      </c>
      <c r="B15" s="143"/>
      <c r="C15" s="144"/>
      <c r="D15" s="92"/>
      <c r="E15" s="92"/>
      <c r="F15" s="92"/>
      <c r="G15" s="92"/>
      <c r="H15" s="92"/>
      <c r="I15" s="92"/>
      <c r="J15" s="92"/>
      <c r="K15" s="92"/>
      <c r="L15" s="92"/>
      <c r="M15" s="88"/>
      <c r="N15" s="88"/>
      <c r="O15" s="89"/>
      <c r="P15" s="75"/>
      <c r="Q15" s="93"/>
      <c r="R15" s="92"/>
      <c r="S15" s="92"/>
      <c r="T15" s="92"/>
      <c r="U15" s="92"/>
      <c r="V15" s="92"/>
      <c r="W15" s="92"/>
      <c r="X15" s="92"/>
      <c r="Y15" s="94"/>
      <c r="Z15" s="91"/>
      <c r="AA15" s="75"/>
      <c r="AB15" s="93"/>
      <c r="AC15" s="92"/>
      <c r="AD15" s="125"/>
      <c r="AE15" s="93"/>
      <c r="AF15" s="93"/>
      <c r="AG15" s="128"/>
      <c r="AH15" s="130"/>
      <c r="AI15" s="68" t="str">
        <f t="shared" si="0"/>
        <v/>
      </c>
      <c r="AJ15" s="59"/>
      <c r="AK15" s="3" t="str">
        <f t="shared" si="1"/>
        <v/>
      </c>
      <c r="AL15" s="4" t="b">
        <f t="shared" si="3"/>
        <v>0</v>
      </c>
      <c r="AM15" s="37" t="e">
        <f t="shared" si="2"/>
        <v>#VALUE!</v>
      </c>
      <c r="AN15" s="19"/>
    </row>
    <row r="16" spans="1:40" x14ac:dyDescent="0.25">
      <c r="A16" s="87">
        <v>11</v>
      </c>
      <c r="B16" s="143"/>
      <c r="C16" s="144"/>
      <c r="D16" s="92"/>
      <c r="E16" s="92"/>
      <c r="F16" s="92"/>
      <c r="G16" s="92"/>
      <c r="H16" s="92"/>
      <c r="I16" s="92"/>
      <c r="J16" s="92"/>
      <c r="K16" s="92"/>
      <c r="L16" s="92"/>
      <c r="M16" s="88"/>
      <c r="N16" s="88"/>
      <c r="O16" s="89"/>
      <c r="P16" s="75"/>
      <c r="Q16" s="93"/>
      <c r="R16" s="92"/>
      <c r="S16" s="92"/>
      <c r="T16" s="92"/>
      <c r="U16" s="92"/>
      <c r="V16" s="92"/>
      <c r="W16" s="92"/>
      <c r="X16" s="92"/>
      <c r="Y16" s="94"/>
      <c r="Z16" s="91"/>
      <c r="AA16" s="75"/>
      <c r="AB16" s="93"/>
      <c r="AC16" s="92"/>
      <c r="AD16" s="125"/>
      <c r="AE16" s="93"/>
      <c r="AF16" s="93"/>
      <c r="AG16" s="128"/>
      <c r="AH16" s="130"/>
      <c r="AI16" s="68" t="str">
        <f t="shared" si="0"/>
        <v/>
      </c>
      <c r="AJ16" s="59"/>
      <c r="AK16" s="3" t="str">
        <f t="shared" si="1"/>
        <v/>
      </c>
      <c r="AL16" s="4" t="b">
        <f t="shared" si="3"/>
        <v>0</v>
      </c>
      <c r="AM16" s="37" t="e">
        <f t="shared" si="2"/>
        <v>#VALUE!</v>
      </c>
      <c r="AN16" s="19"/>
    </row>
    <row r="17" spans="1:40" ht="15.75" thickBot="1" x14ac:dyDescent="0.3">
      <c r="A17" s="87">
        <v>12</v>
      </c>
      <c r="B17" s="143"/>
      <c r="C17" s="144"/>
      <c r="D17" s="92"/>
      <c r="E17" s="92"/>
      <c r="F17" s="92"/>
      <c r="G17" s="92"/>
      <c r="H17" s="92"/>
      <c r="I17" s="92"/>
      <c r="J17" s="92"/>
      <c r="K17" s="92"/>
      <c r="L17" s="92"/>
      <c r="M17" s="88"/>
      <c r="N17" s="88"/>
      <c r="O17" s="89"/>
      <c r="P17" s="75"/>
      <c r="Q17" s="93"/>
      <c r="R17" s="92"/>
      <c r="S17" s="92"/>
      <c r="T17" s="92"/>
      <c r="U17" s="92"/>
      <c r="V17" s="92"/>
      <c r="W17" s="95"/>
      <c r="X17" s="95"/>
      <c r="Y17" s="96"/>
      <c r="Z17" s="91"/>
      <c r="AA17" s="75"/>
      <c r="AB17" s="93"/>
      <c r="AC17" s="92"/>
      <c r="AD17" s="125"/>
      <c r="AE17" s="93"/>
      <c r="AF17" s="93"/>
      <c r="AG17" s="128"/>
      <c r="AH17" s="130"/>
      <c r="AI17" s="68" t="str">
        <f t="shared" si="0"/>
        <v/>
      </c>
      <c r="AJ17" s="59"/>
      <c r="AK17" s="3" t="str">
        <f t="shared" si="1"/>
        <v/>
      </c>
      <c r="AL17" s="4" t="b">
        <f t="shared" si="3"/>
        <v>0</v>
      </c>
      <c r="AM17" s="37" t="e">
        <f t="shared" si="2"/>
        <v>#VALUE!</v>
      </c>
      <c r="AN17" s="19"/>
    </row>
    <row r="18" spans="1:40" ht="15.75" thickTop="1" x14ac:dyDescent="0.25">
      <c r="A18" s="87">
        <v>13</v>
      </c>
      <c r="B18" s="143"/>
      <c r="C18" s="144"/>
      <c r="D18" s="92"/>
      <c r="E18" s="92"/>
      <c r="F18" s="92"/>
      <c r="G18" s="92"/>
      <c r="H18" s="92"/>
      <c r="I18" s="92"/>
      <c r="J18" s="92"/>
      <c r="K18" s="92"/>
      <c r="L18" s="92"/>
      <c r="M18" s="88"/>
      <c r="N18" s="88"/>
      <c r="O18" s="89"/>
      <c r="P18" s="75"/>
      <c r="Q18" s="93"/>
      <c r="R18" s="92"/>
      <c r="S18" s="92"/>
      <c r="T18" s="92"/>
      <c r="U18" s="92"/>
      <c r="V18" s="92"/>
      <c r="W18" s="97"/>
      <c r="X18" s="97"/>
      <c r="Y18" s="97"/>
      <c r="Z18" s="90"/>
      <c r="AA18" s="75"/>
      <c r="AB18" s="93"/>
      <c r="AC18" s="92"/>
      <c r="AD18" s="125"/>
      <c r="AE18" s="93"/>
      <c r="AF18" s="93"/>
      <c r="AG18" s="128"/>
      <c r="AH18" s="130"/>
      <c r="AI18" s="68" t="str">
        <f t="shared" si="0"/>
        <v/>
      </c>
      <c r="AJ18" s="59"/>
      <c r="AK18" s="3" t="str">
        <f t="shared" si="1"/>
        <v/>
      </c>
      <c r="AL18" s="4" t="b">
        <f>IF(AK18&lt;&gt;"", AK18*Prices!$B$7/100)</f>
        <v>0</v>
      </c>
      <c r="AM18" s="37" t="e">
        <f t="shared" si="2"/>
        <v>#VALUE!</v>
      </c>
      <c r="AN18" s="19"/>
    </row>
    <row r="19" spans="1:40" x14ac:dyDescent="0.25">
      <c r="A19" s="87">
        <v>14</v>
      </c>
      <c r="B19" s="143"/>
      <c r="C19" s="144"/>
      <c r="D19" s="92"/>
      <c r="E19" s="92"/>
      <c r="F19" s="92"/>
      <c r="G19" s="92"/>
      <c r="H19" s="92"/>
      <c r="I19" s="92"/>
      <c r="J19" s="92"/>
      <c r="K19" s="92"/>
      <c r="L19" s="92"/>
      <c r="M19" s="88"/>
      <c r="N19" s="88"/>
      <c r="O19" s="89"/>
      <c r="P19" s="75"/>
      <c r="Q19" s="93"/>
      <c r="R19" s="92"/>
      <c r="S19" s="92"/>
      <c r="T19" s="92"/>
      <c r="U19" s="92"/>
      <c r="V19" s="92"/>
      <c r="W19" s="92"/>
      <c r="X19" s="92"/>
      <c r="Y19" s="92"/>
      <c r="Z19" s="90"/>
      <c r="AA19" s="75"/>
      <c r="AB19" s="93"/>
      <c r="AC19" s="92"/>
      <c r="AD19" s="125"/>
      <c r="AE19" s="93"/>
      <c r="AF19" s="93"/>
      <c r="AG19" s="128"/>
      <c r="AH19" s="130"/>
      <c r="AI19" s="68" t="str">
        <f t="shared" si="0"/>
        <v/>
      </c>
      <c r="AJ19" s="59"/>
      <c r="AK19" s="3" t="str">
        <f t="shared" si="1"/>
        <v/>
      </c>
      <c r="AL19" s="4" t="b">
        <f>IF(AK19&lt;&gt;"", AK19*Prices!$B$7/100)</f>
        <v>0</v>
      </c>
      <c r="AM19" s="37" t="e">
        <f t="shared" si="2"/>
        <v>#VALUE!</v>
      </c>
      <c r="AN19" s="19"/>
    </row>
    <row r="20" spans="1:40" x14ac:dyDescent="0.25">
      <c r="A20" s="87">
        <v>15</v>
      </c>
      <c r="B20" s="143"/>
      <c r="C20" s="144"/>
      <c r="D20" s="92"/>
      <c r="E20" s="92"/>
      <c r="F20" s="92"/>
      <c r="G20" s="92"/>
      <c r="H20" s="92"/>
      <c r="I20" s="92"/>
      <c r="J20" s="92"/>
      <c r="K20" s="92"/>
      <c r="L20" s="92"/>
      <c r="M20" s="88"/>
      <c r="N20" s="88"/>
      <c r="O20" s="89"/>
      <c r="P20" s="75"/>
      <c r="Q20" s="93"/>
      <c r="R20" s="92"/>
      <c r="S20" s="92"/>
      <c r="T20" s="92"/>
      <c r="U20" s="92"/>
      <c r="V20" s="92"/>
      <c r="W20" s="92"/>
      <c r="X20" s="92"/>
      <c r="Y20" s="92"/>
      <c r="Z20" s="90"/>
      <c r="AA20" s="75"/>
      <c r="AB20" s="93"/>
      <c r="AC20" s="92"/>
      <c r="AD20" s="125"/>
      <c r="AE20" s="93"/>
      <c r="AF20" s="93"/>
      <c r="AG20" s="128"/>
      <c r="AH20" s="130"/>
      <c r="AI20" s="68" t="str">
        <f t="shared" si="0"/>
        <v/>
      </c>
      <c r="AJ20" s="59"/>
      <c r="AK20" s="3" t="str">
        <f t="shared" si="1"/>
        <v/>
      </c>
      <c r="AL20" s="4" t="b">
        <f>IF(AK20&lt;&gt;"", AK20*Prices!$B$7/100)</f>
        <v>0</v>
      </c>
      <c r="AM20" s="37" t="e">
        <f t="shared" si="2"/>
        <v>#VALUE!</v>
      </c>
      <c r="AN20" s="19"/>
    </row>
    <row r="21" spans="1:40" x14ac:dyDescent="0.25">
      <c r="A21" s="87">
        <v>16</v>
      </c>
      <c r="B21" s="143"/>
      <c r="C21" s="144"/>
      <c r="D21" s="92"/>
      <c r="E21" s="92"/>
      <c r="F21" s="92"/>
      <c r="G21" s="92"/>
      <c r="H21" s="92"/>
      <c r="I21" s="92"/>
      <c r="J21" s="92"/>
      <c r="K21" s="92"/>
      <c r="L21" s="92"/>
      <c r="M21" s="88"/>
      <c r="N21" s="88"/>
      <c r="O21" s="89"/>
      <c r="P21" s="75"/>
      <c r="Q21" s="93"/>
      <c r="R21" s="92"/>
      <c r="S21" s="92"/>
      <c r="T21" s="92"/>
      <c r="U21" s="92"/>
      <c r="V21" s="92"/>
      <c r="W21" s="92"/>
      <c r="X21" s="92"/>
      <c r="Y21" s="92"/>
      <c r="Z21" s="90"/>
      <c r="AA21" s="75"/>
      <c r="AB21" s="93"/>
      <c r="AC21" s="92"/>
      <c r="AD21" s="125"/>
      <c r="AE21" s="93"/>
      <c r="AF21" s="93"/>
      <c r="AG21" s="128"/>
      <c r="AH21" s="130"/>
      <c r="AI21" s="68" t="str">
        <f t="shared" si="0"/>
        <v/>
      </c>
      <c r="AJ21" s="59"/>
      <c r="AK21" s="3" t="str">
        <f t="shared" si="1"/>
        <v/>
      </c>
      <c r="AL21" s="4" t="b">
        <f>IF(AK21&lt;&gt;"", AK21*Prices!$B$7/100)</f>
        <v>0</v>
      </c>
      <c r="AM21" s="37" t="e">
        <f t="shared" si="2"/>
        <v>#VALUE!</v>
      </c>
      <c r="AN21" s="19"/>
    </row>
    <row r="22" spans="1:40" x14ac:dyDescent="0.25">
      <c r="A22" s="87">
        <v>17</v>
      </c>
      <c r="B22" s="143"/>
      <c r="C22" s="144"/>
      <c r="D22" s="92"/>
      <c r="E22" s="92"/>
      <c r="F22" s="92"/>
      <c r="G22" s="92"/>
      <c r="H22" s="92"/>
      <c r="I22" s="92"/>
      <c r="J22" s="92"/>
      <c r="K22" s="92"/>
      <c r="L22" s="92"/>
      <c r="M22" s="88"/>
      <c r="N22" s="88"/>
      <c r="O22" s="89"/>
      <c r="P22" s="75"/>
      <c r="Q22" s="93"/>
      <c r="R22" s="92"/>
      <c r="S22" s="92"/>
      <c r="T22" s="92"/>
      <c r="U22" s="92"/>
      <c r="V22" s="92"/>
      <c r="W22" s="92"/>
      <c r="X22" s="92"/>
      <c r="Y22" s="92"/>
      <c r="Z22" s="90"/>
      <c r="AA22" s="75"/>
      <c r="AB22" s="93"/>
      <c r="AC22" s="92"/>
      <c r="AD22" s="125"/>
      <c r="AE22" s="93"/>
      <c r="AF22" s="93"/>
      <c r="AG22" s="128"/>
      <c r="AH22" s="130"/>
      <c r="AI22" s="68" t="str">
        <f t="shared" si="0"/>
        <v/>
      </c>
      <c r="AJ22" s="59"/>
      <c r="AK22" s="3" t="str">
        <f t="shared" si="1"/>
        <v/>
      </c>
      <c r="AL22" s="4" t="b">
        <f>IF(AK22&lt;&gt;"", AK22*Prices!$B$7/100)</f>
        <v>0</v>
      </c>
      <c r="AM22" s="37" t="e">
        <f t="shared" si="2"/>
        <v>#VALUE!</v>
      </c>
      <c r="AN22" s="19"/>
    </row>
    <row r="23" spans="1:40" x14ac:dyDescent="0.25">
      <c r="A23" s="87">
        <v>18</v>
      </c>
      <c r="B23" s="143"/>
      <c r="C23" s="144"/>
      <c r="D23" s="92"/>
      <c r="E23" s="92"/>
      <c r="F23" s="92"/>
      <c r="G23" s="92"/>
      <c r="H23" s="92"/>
      <c r="I23" s="92"/>
      <c r="J23" s="92"/>
      <c r="K23" s="92"/>
      <c r="L23" s="92"/>
      <c r="M23" s="88"/>
      <c r="N23" s="88"/>
      <c r="O23" s="89"/>
      <c r="P23" s="75"/>
      <c r="Q23" s="93"/>
      <c r="R23" s="92"/>
      <c r="S23" s="92"/>
      <c r="T23" s="92"/>
      <c r="U23" s="92"/>
      <c r="V23" s="92"/>
      <c r="W23" s="92"/>
      <c r="X23" s="92"/>
      <c r="Y23" s="92"/>
      <c r="Z23" s="90"/>
      <c r="AA23" s="75"/>
      <c r="AB23" s="93"/>
      <c r="AC23" s="92"/>
      <c r="AD23" s="125"/>
      <c r="AE23" s="93"/>
      <c r="AF23" s="93"/>
      <c r="AG23" s="128"/>
      <c r="AH23" s="130"/>
      <c r="AI23" s="68" t="str">
        <f t="shared" si="0"/>
        <v/>
      </c>
      <c r="AJ23" s="59"/>
      <c r="AK23" s="3" t="str">
        <f t="shared" si="1"/>
        <v/>
      </c>
      <c r="AL23" s="4" t="b">
        <f>IF(AK23&lt;&gt;"", AK23*Prices!$B$7/100)</f>
        <v>0</v>
      </c>
      <c r="AM23" s="37" t="e">
        <f t="shared" si="2"/>
        <v>#VALUE!</v>
      </c>
      <c r="AN23" s="19"/>
    </row>
    <row r="24" spans="1:40" x14ac:dyDescent="0.25">
      <c r="A24" s="87">
        <v>19</v>
      </c>
      <c r="B24" s="143"/>
      <c r="C24" s="144"/>
      <c r="D24" s="92"/>
      <c r="E24" s="92"/>
      <c r="F24" s="92"/>
      <c r="G24" s="92"/>
      <c r="H24" s="92"/>
      <c r="I24" s="92"/>
      <c r="J24" s="92"/>
      <c r="K24" s="92"/>
      <c r="L24" s="92"/>
      <c r="M24" s="88"/>
      <c r="N24" s="88"/>
      <c r="O24" s="89"/>
      <c r="P24" s="75"/>
      <c r="Q24" s="93"/>
      <c r="R24" s="92"/>
      <c r="S24" s="92"/>
      <c r="T24" s="92"/>
      <c r="U24" s="92"/>
      <c r="V24" s="92"/>
      <c r="W24" s="92"/>
      <c r="X24" s="92"/>
      <c r="Y24" s="92"/>
      <c r="Z24" s="90"/>
      <c r="AA24" s="75"/>
      <c r="AB24" s="93"/>
      <c r="AC24" s="92"/>
      <c r="AD24" s="125"/>
      <c r="AE24" s="93"/>
      <c r="AF24" s="93"/>
      <c r="AG24" s="128"/>
      <c r="AH24" s="130"/>
      <c r="AI24" s="68" t="str">
        <f t="shared" si="0"/>
        <v/>
      </c>
      <c r="AJ24" s="59"/>
      <c r="AK24" s="3" t="str">
        <f t="shared" si="1"/>
        <v/>
      </c>
      <c r="AL24" s="4" t="b">
        <f>IF(AK24&lt;&gt;"", AK24*Prices!$B$7/100)</f>
        <v>0</v>
      </c>
      <c r="AM24" s="37" t="e">
        <f t="shared" si="2"/>
        <v>#VALUE!</v>
      </c>
      <c r="AN24" s="19"/>
    </row>
    <row r="25" spans="1:40" x14ac:dyDescent="0.25">
      <c r="A25" s="87">
        <v>20</v>
      </c>
      <c r="B25" s="143"/>
      <c r="C25" s="144"/>
      <c r="D25" s="92"/>
      <c r="E25" s="92"/>
      <c r="F25" s="92"/>
      <c r="G25" s="92"/>
      <c r="H25" s="92"/>
      <c r="I25" s="92"/>
      <c r="J25" s="92"/>
      <c r="K25" s="92"/>
      <c r="L25" s="92"/>
      <c r="M25" s="88"/>
      <c r="N25" s="88"/>
      <c r="O25" s="89"/>
      <c r="P25" s="75"/>
      <c r="Q25" s="93"/>
      <c r="R25" s="92"/>
      <c r="S25" s="92"/>
      <c r="T25" s="92"/>
      <c r="U25" s="92"/>
      <c r="V25" s="92"/>
      <c r="W25" s="92"/>
      <c r="X25" s="92"/>
      <c r="Y25" s="92"/>
      <c r="Z25" s="90"/>
      <c r="AA25" s="75"/>
      <c r="AB25" s="93"/>
      <c r="AC25" s="92"/>
      <c r="AD25" s="125"/>
      <c r="AE25" s="93"/>
      <c r="AF25" s="93"/>
      <c r="AG25" s="128"/>
      <c r="AH25" s="130"/>
      <c r="AI25" s="68" t="str">
        <f t="shared" si="0"/>
        <v/>
      </c>
      <c r="AJ25" s="59"/>
      <c r="AK25" s="3" t="str">
        <f t="shared" si="1"/>
        <v/>
      </c>
      <c r="AL25" s="4" t="b">
        <f>IF(AK25&lt;&gt;"", AK25*Prices!$B$7/100)</f>
        <v>0</v>
      </c>
      <c r="AM25" s="37" t="e">
        <f t="shared" si="2"/>
        <v>#VALUE!</v>
      </c>
      <c r="AN25" s="19"/>
    </row>
    <row r="26" spans="1:40" x14ac:dyDescent="0.25">
      <c r="A26" s="87">
        <v>21</v>
      </c>
      <c r="B26" s="143"/>
      <c r="C26" s="144"/>
      <c r="D26" s="92"/>
      <c r="E26" s="92"/>
      <c r="F26" s="92"/>
      <c r="G26" s="92"/>
      <c r="H26" s="92"/>
      <c r="I26" s="92"/>
      <c r="J26" s="92"/>
      <c r="K26" s="92"/>
      <c r="L26" s="92"/>
      <c r="M26" s="88"/>
      <c r="N26" s="88"/>
      <c r="O26" s="89"/>
      <c r="P26" s="75"/>
      <c r="Q26" s="93"/>
      <c r="R26" s="92"/>
      <c r="S26" s="92"/>
      <c r="T26" s="92"/>
      <c r="U26" s="92"/>
      <c r="V26" s="92"/>
      <c r="W26" s="92"/>
      <c r="X26" s="92"/>
      <c r="Y26" s="92"/>
      <c r="Z26" s="90"/>
      <c r="AA26" s="75"/>
      <c r="AB26" s="93"/>
      <c r="AC26" s="92"/>
      <c r="AD26" s="125"/>
      <c r="AE26" s="93"/>
      <c r="AF26" s="93"/>
      <c r="AG26" s="128"/>
      <c r="AH26" s="130"/>
      <c r="AI26" s="68" t="str">
        <f t="shared" si="0"/>
        <v/>
      </c>
      <c r="AJ26" s="59"/>
      <c r="AK26" s="3" t="str">
        <f t="shared" si="1"/>
        <v/>
      </c>
      <c r="AL26" s="4" t="b">
        <f>IF(AK26&lt;&gt;"", AK26*Prices!$B$7/100)</f>
        <v>0</v>
      </c>
      <c r="AM26" s="37" t="e">
        <f t="shared" si="2"/>
        <v>#VALUE!</v>
      </c>
      <c r="AN26" s="19"/>
    </row>
    <row r="27" spans="1:40" x14ac:dyDescent="0.25">
      <c r="A27" s="87">
        <v>22</v>
      </c>
      <c r="B27" s="143"/>
      <c r="C27" s="144"/>
      <c r="D27" s="92"/>
      <c r="E27" s="92"/>
      <c r="F27" s="92"/>
      <c r="G27" s="92"/>
      <c r="H27" s="92"/>
      <c r="I27" s="92"/>
      <c r="J27" s="92"/>
      <c r="K27" s="92"/>
      <c r="L27" s="92"/>
      <c r="M27" s="88"/>
      <c r="N27" s="88"/>
      <c r="O27" s="89"/>
      <c r="P27" s="75"/>
      <c r="Q27" s="93"/>
      <c r="R27" s="92"/>
      <c r="S27" s="92"/>
      <c r="T27" s="92"/>
      <c r="U27" s="92"/>
      <c r="V27" s="92"/>
      <c r="W27" s="92"/>
      <c r="X27" s="92"/>
      <c r="Y27" s="92"/>
      <c r="Z27" s="90"/>
      <c r="AA27" s="75"/>
      <c r="AB27" s="93"/>
      <c r="AC27" s="92"/>
      <c r="AD27" s="125"/>
      <c r="AE27" s="93"/>
      <c r="AF27" s="93"/>
      <c r="AG27" s="128"/>
      <c r="AH27" s="130"/>
      <c r="AI27" s="68" t="str">
        <f t="shared" si="0"/>
        <v/>
      </c>
      <c r="AJ27" s="59"/>
      <c r="AK27" s="3" t="str">
        <f t="shared" si="1"/>
        <v/>
      </c>
      <c r="AL27" s="4" t="b">
        <f>IF(AK27&lt;&gt;"", AK27*Prices!$B$7/100)</f>
        <v>0</v>
      </c>
      <c r="AM27" s="37" t="e">
        <f t="shared" si="2"/>
        <v>#VALUE!</v>
      </c>
      <c r="AN27" s="19"/>
    </row>
    <row r="28" spans="1:40" x14ac:dyDescent="0.25">
      <c r="A28" s="87">
        <v>23</v>
      </c>
      <c r="B28" s="143"/>
      <c r="C28" s="144"/>
      <c r="D28" s="92"/>
      <c r="E28" s="92"/>
      <c r="F28" s="92"/>
      <c r="G28" s="92"/>
      <c r="H28" s="92"/>
      <c r="I28" s="92"/>
      <c r="J28" s="92"/>
      <c r="K28" s="92"/>
      <c r="L28" s="92"/>
      <c r="M28" s="88"/>
      <c r="N28" s="88"/>
      <c r="O28" s="89"/>
      <c r="P28" s="75"/>
      <c r="Q28" s="93"/>
      <c r="R28" s="92"/>
      <c r="S28" s="92"/>
      <c r="T28" s="92"/>
      <c r="U28" s="92"/>
      <c r="V28" s="92"/>
      <c r="W28" s="92"/>
      <c r="X28" s="92"/>
      <c r="Y28" s="92"/>
      <c r="Z28" s="90"/>
      <c r="AA28" s="75"/>
      <c r="AB28" s="93"/>
      <c r="AC28" s="92"/>
      <c r="AD28" s="125"/>
      <c r="AE28" s="93"/>
      <c r="AF28" s="93"/>
      <c r="AG28" s="128"/>
      <c r="AH28" s="130"/>
      <c r="AI28" s="68" t="str">
        <f t="shared" si="0"/>
        <v/>
      </c>
      <c r="AJ28" s="59"/>
      <c r="AK28" s="3" t="str">
        <f t="shared" si="1"/>
        <v/>
      </c>
      <c r="AL28" s="4" t="b">
        <f>IF(AK28&lt;&gt;"", AK28*Prices!$B$7/100)</f>
        <v>0</v>
      </c>
      <c r="AM28" s="37" t="e">
        <f t="shared" si="2"/>
        <v>#VALUE!</v>
      </c>
      <c r="AN28" s="19"/>
    </row>
    <row r="29" spans="1:40" x14ac:dyDescent="0.25">
      <c r="A29" s="87">
        <v>24</v>
      </c>
      <c r="B29" s="143"/>
      <c r="C29" s="144"/>
      <c r="D29" s="92"/>
      <c r="E29" s="92"/>
      <c r="F29" s="92"/>
      <c r="G29" s="92"/>
      <c r="H29" s="92"/>
      <c r="I29" s="92"/>
      <c r="J29" s="92"/>
      <c r="K29" s="92"/>
      <c r="L29" s="92"/>
      <c r="M29" s="88"/>
      <c r="N29" s="88"/>
      <c r="O29" s="89"/>
      <c r="P29" s="75"/>
      <c r="Q29" s="93"/>
      <c r="R29" s="92"/>
      <c r="S29" s="92"/>
      <c r="T29" s="92"/>
      <c r="U29" s="92"/>
      <c r="V29" s="92"/>
      <c r="W29" s="92"/>
      <c r="X29" s="92"/>
      <c r="Y29" s="92"/>
      <c r="Z29" s="90"/>
      <c r="AA29" s="75"/>
      <c r="AB29" s="93"/>
      <c r="AC29" s="92"/>
      <c r="AD29" s="125"/>
      <c r="AE29" s="93"/>
      <c r="AF29" s="93"/>
      <c r="AG29" s="128"/>
      <c r="AH29" s="130"/>
      <c r="AI29" s="68" t="str">
        <f t="shared" si="0"/>
        <v/>
      </c>
      <c r="AJ29" s="59"/>
      <c r="AK29" s="3" t="str">
        <f t="shared" si="1"/>
        <v/>
      </c>
      <c r="AL29" s="4" t="b">
        <f>IF(AK29&lt;&gt;"", AK29*Prices!$B$7/100)</f>
        <v>0</v>
      </c>
      <c r="AM29" s="37" t="e">
        <f t="shared" si="2"/>
        <v>#VALUE!</v>
      </c>
      <c r="AN29" s="19"/>
    </row>
    <row r="30" spans="1:40" x14ac:dyDescent="0.25">
      <c r="A30" s="87">
        <v>25</v>
      </c>
      <c r="B30" s="143"/>
      <c r="C30" s="144"/>
      <c r="D30" s="92"/>
      <c r="E30" s="92"/>
      <c r="F30" s="92"/>
      <c r="G30" s="92"/>
      <c r="H30" s="92"/>
      <c r="I30" s="92"/>
      <c r="J30" s="92"/>
      <c r="K30" s="92"/>
      <c r="L30" s="92"/>
      <c r="M30" s="88"/>
      <c r="N30" s="88"/>
      <c r="O30" s="89"/>
      <c r="P30" s="75"/>
      <c r="Q30" s="93"/>
      <c r="R30" s="92"/>
      <c r="S30" s="92"/>
      <c r="T30" s="92"/>
      <c r="U30" s="92"/>
      <c r="V30" s="92"/>
      <c r="W30" s="92"/>
      <c r="X30" s="92"/>
      <c r="Y30" s="92"/>
      <c r="Z30" s="90"/>
      <c r="AA30" s="75"/>
      <c r="AB30" s="93"/>
      <c r="AC30" s="92"/>
      <c r="AD30" s="125"/>
      <c r="AE30" s="93"/>
      <c r="AF30" s="93"/>
      <c r="AG30" s="128"/>
      <c r="AH30" s="130"/>
      <c r="AI30" s="68" t="str">
        <f t="shared" si="0"/>
        <v/>
      </c>
      <c r="AJ30" s="59"/>
      <c r="AK30" s="3" t="str">
        <f t="shared" si="1"/>
        <v/>
      </c>
      <c r="AL30" s="4" t="b">
        <f>IF(AK30&lt;&gt;"", AK30*Prices!$B$7/100)</f>
        <v>0</v>
      </c>
      <c r="AM30" s="37" t="e">
        <f t="shared" si="2"/>
        <v>#VALUE!</v>
      </c>
      <c r="AN30" s="19"/>
    </row>
    <row r="31" spans="1:40" x14ac:dyDescent="0.25">
      <c r="A31" s="87">
        <v>26</v>
      </c>
      <c r="B31" s="143"/>
      <c r="C31" s="144"/>
      <c r="D31" s="92"/>
      <c r="E31" s="92"/>
      <c r="F31" s="92"/>
      <c r="G31" s="92"/>
      <c r="H31" s="92"/>
      <c r="I31" s="92"/>
      <c r="J31" s="92"/>
      <c r="K31" s="92"/>
      <c r="L31" s="92"/>
      <c r="M31" s="88"/>
      <c r="N31" s="88"/>
      <c r="O31" s="89"/>
      <c r="P31" s="75"/>
      <c r="Q31" s="93"/>
      <c r="R31" s="92"/>
      <c r="S31" s="92"/>
      <c r="T31" s="92"/>
      <c r="U31" s="92"/>
      <c r="V31" s="92"/>
      <c r="W31" s="92"/>
      <c r="X31" s="92"/>
      <c r="Y31" s="92"/>
      <c r="Z31" s="90"/>
      <c r="AA31" s="75"/>
      <c r="AB31" s="93"/>
      <c r="AC31" s="92"/>
      <c r="AD31" s="125"/>
      <c r="AE31" s="93"/>
      <c r="AF31" s="93"/>
      <c r="AG31" s="128"/>
      <c r="AH31" s="130"/>
      <c r="AI31" s="68" t="str">
        <f t="shared" si="0"/>
        <v/>
      </c>
      <c r="AJ31" s="59"/>
      <c r="AK31" s="3" t="str">
        <f t="shared" si="1"/>
        <v/>
      </c>
      <c r="AL31" s="4" t="b">
        <f>IF(AK31&lt;&gt;"", AK31*Prices!$B$7/100)</f>
        <v>0</v>
      </c>
      <c r="AM31" s="37" t="e">
        <f t="shared" si="2"/>
        <v>#VALUE!</v>
      </c>
      <c r="AN31" s="19"/>
    </row>
    <row r="32" spans="1:40" x14ac:dyDescent="0.25">
      <c r="A32" s="87">
        <v>27</v>
      </c>
      <c r="B32" s="143"/>
      <c r="C32" s="144"/>
      <c r="D32" s="92"/>
      <c r="E32" s="92"/>
      <c r="F32" s="92"/>
      <c r="G32" s="92"/>
      <c r="H32" s="92"/>
      <c r="I32" s="92"/>
      <c r="J32" s="92"/>
      <c r="K32" s="92"/>
      <c r="L32" s="92"/>
      <c r="M32" s="88"/>
      <c r="N32" s="88"/>
      <c r="O32" s="89"/>
      <c r="P32" s="75"/>
      <c r="Q32" s="93"/>
      <c r="R32" s="92"/>
      <c r="S32" s="92"/>
      <c r="T32" s="92"/>
      <c r="U32" s="92"/>
      <c r="V32" s="92"/>
      <c r="W32" s="92"/>
      <c r="X32" s="92"/>
      <c r="Y32" s="92"/>
      <c r="Z32" s="90"/>
      <c r="AA32" s="75"/>
      <c r="AB32" s="93"/>
      <c r="AC32" s="92"/>
      <c r="AD32" s="125"/>
      <c r="AE32" s="93"/>
      <c r="AF32" s="93"/>
      <c r="AG32" s="128"/>
      <c r="AH32" s="130"/>
      <c r="AI32" s="68" t="str">
        <f t="shared" si="0"/>
        <v/>
      </c>
      <c r="AJ32" s="59"/>
      <c r="AK32" s="3" t="str">
        <f t="shared" si="1"/>
        <v/>
      </c>
      <c r="AL32" s="4" t="b">
        <f>IF(AK32&lt;&gt;"", AK32*Prices!$B$7/100)</f>
        <v>0</v>
      </c>
      <c r="AM32" s="37" t="e">
        <f t="shared" si="2"/>
        <v>#VALUE!</v>
      </c>
      <c r="AN32" s="19"/>
    </row>
    <row r="33" spans="1:40" x14ac:dyDescent="0.25">
      <c r="A33" s="87">
        <v>28</v>
      </c>
      <c r="B33" s="143"/>
      <c r="C33" s="144"/>
      <c r="D33" s="92"/>
      <c r="E33" s="92"/>
      <c r="F33" s="92"/>
      <c r="G33" s="92"/>
      <c r="H33" s="92"/>
      <c r="I33" s="92"/>
      <c r="J33" s="92"/>
      <c r="K33" s="92"/>
      <c r="L33" s="92"/>
      <c r="M33" s="88"/>
      <c r="N33" s="88"/>
      <c r="O33" s="89"/>
      <c r="P33" s="75"/>
      <c r="Q33" s="93"/>
      <c r="R33" s="92"/>
      <c r="S33" s="92"/>
      <c r="T33" s="92"/>
      <c r="U33" s="92"/>
      <c r="V33" s="92"/>
      <c r="W33" s="92"/>
      <c r="X33" s="92"/>
      <c r="Y33" s="92"/>
      <c r="Z33" s="90"/>
      <c r="AA33" s="75"/>
      <c r="AB33" s="93"/>
      <c r="AC33" s="92"/>
      <c r="AD33" s="125"/>
      <c r="AE33" s="93"/>
      <c r="AF33" s="93"/>
      <c r="AG33" s="128"/>
      <c r="AH33" s="130"/>
      <c r="AI33" s="68" t="str">
        <f t="shared" si="0"/>
        <v/>
      </c>
      <c r="AJ33" s="59"/>
      <c r="AK33" s="3" t="str">
        <f t="shared" si="1"/>
        <v/>
      </c>
      <c r="AL33" s="4" t="b">
        <f>IF(AK33&lt;&gt;"", AK33*Prices!$B$7/100)</f>
        <v>0</v>
      </c>
      <c r="AM33" s="37" t="e">
        <f t="shared" si="2"/>
        <v>#VALUE!</v>
      </c>
      <c r="AN33" s="19"/>
    </row>
    <row r="34" spans="1:40" x14ac:dyDescent="0.25">
      <c r="A34" s="87">
        <v>29</v>
      </c>
      <c r="B34" s="143"/>
      <c r="C34" s="144"/>
      <c r="D34" s="92"/>
      <c r="E34" s="92"/>
      <c r="F34" s="92"/>
      <c r="G34" s="92"/>
      <c r="H34" s="92"/>
      <c r="I34" s="92"/>
      <c r="J34" s="92"/>
      <c r="K34" s="92"/>
      <c r="L34" s="92"/>
      <c r="M34" s="98"/>
      <c r="N34" s="98"/>
      <c r="O34" s="99"/>
      <c r="P34" s="75"/>
      <c r="Q34" s="93"/>
      <c r="R34" s="92"/>
      <c r="S34" s="92"/>
      <c r="T34" s="92"/>
      <c r="U34" s="92"/>
      <c r="V34" s="92"/>
      <c r="W34" s="92"/>
      <c r="X34" s="92"/>
      <c r="Y34" s="92"/>
      <c r="Z34" s="90"/>
      <c r="AA34" s="75"/>
      <c r="AB34" s="93"/>
      <c r="AC34" s="92"/>
      <c r="AD34" s="125"/>
      <c r="AE34" s="93"/>
      <c r="AF34" s="93"/>
      <c r="AG34" s="128"/>
      <c r="AH34" s="130"/>
      <c r="AI34" s="68" t="str">
        <f t="shared" si="0"/>
        <v/>
      </c>
      <c r="AJ34" s="61"/>
      <c r="AK34" s="3" t="str">
        <f t="shared" si="1"/>
        <v/>
      </c>
      <c r="AL34" s="4" t="b">
        <f>IF(AK34&lt;&gt;"", AK34*Prices!$B$7/100)</f>
        <v>0</v>
      </c>
      <c r="AM34" s="37" t="e">
        <f>+AK34+AL34</f>
        <v>#VALUE!</v>
      </c>
      <c r="AN34" s="19"/>
    </row>
    <row r="35" spans="1:40" ht="15.75" thickBot="1" x14ac:dyDescent="0.3">
      <c r="A35" s="180" t="s">
        <v>14</v>
      </c>
      <c r="B35" s="181"/>
      <c r="C35" s="100">
        <f t="shared" ref="C35" si="4">SUM(C6:C34)</f>
        <v>0</v>
      </c>
      <c r="D35" s="100">
        <f>SUM(D6:D34)</f>
        <v>0</v>
      </c>
      <c r="E35" s="100">
        <f t="shared" ref="E35:F35" si="5">SUM(E6:E34)</f>
        <v>0</v>
      </c>
      <c r="F35" s="100">
        <f t="shared" si="5"/>
        <v>0</v>
      </c>
      <c r="G35" s="100">
        <f>SUM(G6:G34)</f>
        <v>0</v>
      </c>
      <c r="H35" s="100">
        <f t="shared" ref="H35:K35" si="6">SUM(H6:H34)</f>
        <v>0</v>
      </c>
      <c r="I35" s="100">
        <f t="shared" si="6"/>
        <v>0</v>
      </c>
      <c r="J35" s="100"/>
      <c r="K35" s="100">
        <f t="shared" si="6"/>
        <v>0</v>
      </c>
      <c r="L35" s="101">
        <f>SUM(L6:L34)</f>
        <v>0</v>
      </c>
      <c r="M35" s="100">
        <f>SUM(M6:M34)</f>
        <v>0</v>
      </c>
      <c r="N35" s="100">
        <f>SUM(N6:N34)</f>
        <v>0</v>
      </c>
      <c r="O35" s="102"/>
      <c r="P35" s="75"/>
      <c r="Q35" s="100">
        <f t="shared" ref="Q35:Y35" si="7">SUM(Q6:Q34)</f>
        <v>0</v>
      </c>
      <c r="R35" s="100">
        <f t="shared" si="7"/>
        <v>0</v>
      </c>
      <c r="S35" s="100">
        <f t="shared" si="7"/>
        <v>0</v>
      </c>
      <c r="T35" s="100">
        <f t="shared" si="7"/>
        <v>0</v>
      </c>
      <c r="U35" s="100">
        <f t="shared" si="7"/>
        <v>0</v>
      </c>
      <c r="V35" s="100">
        <f t="shared" si="7"/>
        <v>0</v>
      </c>
      <c r="W35" s="100">
        <f t="shared" si="7"/>
        <v>0</v>
      </c>
      <c r="X35" s="100">
        <f t="shared" si="7"/>
        <v>0</v>
      </c>
      <c r="Y35" s="100">
        <f t="shared" si="7"/>
        <v>0</v>
      </c>
      <c r="Z35" s="103"/>
      <c r="AA35" s="75"/>
      <c r="AB35" s="104">
        <f t="shared" ref="AB35:AE35" si="8">SUM(AB6:AB34)</f>
        <v>0</v>
      </c>
      <c r="AC35" s="100">
        <f t="shared" si="8"/>
        <v>0</v>
      </c>
      <c r="AD35" s="103">
        <f t="shared" si="8"/>
        <v>0</v>
      </c>
      <c r="AE35" s="126">
        <f t="shared" si="8"/>
        <v>0</v>
      </c>
      <c r="AF35" s="100">
        <f>SUM(AF6:AF34)</f>
        <v>0</v>
      </c>
      <c r="AG35" s="129">
        <f>SUM(AG6:AG34)</f>
        <v>0</v>
      </c>
      <c r="AH35" s="130"/>
      <c r="AI35" s="69"/>
      <c r="AJ35" s="48"/>
      <c r="AK35" s="48">
        <f t="shared" ref="AK35" si="9">+AI35+AJ35</f>
        <v>0</v>
      </c>
      <c r="AL35" s="49">
        <f>SUM(AL6:AL17)</f>
        <v>0</v>
      </c>
      <c r="AM35" s="50" t="e">
        <f>SUM(AM6:AM17)</f>
        <v>#VALUE!</v>
      </c>
      <c r="AN35" s="19"/>
    </row>
    <row r="36" spans="1:40" ht="15.75" hidden="1" thickTop="1" x14ac:dyDescent="0.25">
      <c r="A36" s="75"/>
      <c r="B36" s="82"/>
      <c r="C36" s="82"/>
      <c r="D36" s="82"/>
      <c r="E36" s="82"/>
      <c r="F36" s="82"/>
      <c r="G36" s="82"/>
      <c r="H36" s="82"/>
      <c r="I36" s="82"/>
      <c r="J36" s="82"/>
      <c r="K36" s="82"/>
      <c r="L36" s="82"/>
      <c r="M36" s="80"/>
      <c r="N36" s="80"/>
      <c r="O36" s="80"/>
      <c r="P36" s="80"/>
      <c r="Q36" s="80"/>
      <c r="R36" s="80"/>
      <c r="S36" s="80"/>
      <c r="T36" s="80"/>
      <c r="U36" s="80"/>
      <c r="V36" s="80"/>
      <c r="W36" s="80"/>
      <c r="X36" s="80"/>
      <c r="Y36" s="80"/>
      <c r="Z36" s="80"/>
      <c r="AA36" s="80"/>
      <c r="AB36" s="80"/>
      <c r="AC36" s="80"/>
      <c r="AD36" s="80"/>
      <c r="AE36" s="80"/>
      <c r="AF36" s="80"/>
      <c r="AG36" s="80"/>
      <c r="AH36" s="81"/>
      <c r="AI36" s="5" t="s">
        <v>9</v>
      </c>
      <c r="AJ36" s="5" t="s">
        <v>9</v>
      </c>
      <c r="AK36" s="5" t="s">
        <v>9</v>
      </c>
      <c r="AL36" s="6" t="s">
        <v>4</v>
      </c>
      <c r="AM36" s="6" t="s">
        <v>4</v>
      </c>
      <c r="AN36" s="19"/>
    </row>
    <row r="37" spans="1:40" ht="15.75" hidden="1" thickTop="1" x14ac:dyDescent="0.25">
      <c r="A37" s="75"/>
      <c r="B37" s="82"/>
      <c r="C37" s="82"/>
      <c r="D37" s="82"/>
      <c r="E37" s="82"/>
      <c r="F37" s="82"/>
      <c r="G37" s="82"/>
      <c r="H37" s="82"/>
      <c r="I37" s="82"/>
      <c r="J37" s="82"/>
      <c r="K37" s="82"/>
      <c r="L37" s="82"/>
      <c r="M37" s="80"/>
      <c r="N37" s="80"/>
      <c r="O37" s="80"/>
      <c r="P37" s="80"/>
      <c r="Q37" s="80"/>
      <c r="R37" s="80"/>
      <c r="S37" s="80"/>
      <c r="T37" s="80"/>
      <c r="U37" s="80"/>
      <c r="V37" s="80"/>
      <c r="W37" s="80"/>
      <c r="X37" s="80"/>
      <c r="Y37" s="80"/>
      <c r="Z37" s="80"/>
      <c r="AA37" s="80"/>
      <c r="AB37" s="80"/>
      <c r="AC37" s="80"/>
      <c r="AD37" s="80"/>
      <c r="AE37" s="80"/>
      <c r="AF37" s="80"/>
      <c r="AG37" s="80"/>
      <c r="AH37" s="81"/>
      <c r="AI37" s="5" t="e">
        <f>SUM(AI6:AI35)/$R$2</f>
        <v>#DIV/0!</v>
      </c>
      <c r="AJ37" s="5" t="e">
        <f>SUM(AJ6:AJ35)/$R$2</f>
        <v>#DIV/0!</v>
      </c>
      <c r="AK37" s="5" t="e">
        <f>SUM(AK6:AK35)/$R$2</f>
        <v>#DIV/0!</v>
      </c>
      <c r="AL37" s="23">
        <f>SUM(AL6:AL35)</f>
        <v>0</v>
      </c>
      <c r="AM37" s="23" t="e">
        <f>SUM(AM6:AM35)</f>
        <v>#VALUE!</v>
      </c>
      <c r="AN37" s="19"/>
    </row>
    <row r="38" spans="1:40" ht="15.75" hidden="1" thickTop="1" x14ac:dyDescent="0.25">
      <c r="A38" s="75"/>
      <c r="B38" s="105"/>
      <c r="C38" s="105"/>
      <c r="D38" s="105"/>
      <c r="E38" s="105"/>
      <c r="F38" s="105"/>
      <c r="G38" s="105"/>
      <c r="H38" s="105"/>
      <c r="I38" s="105"/>
      <c r="J38" s="105"/>
      <c r="K38" s="105"/>
      <c r="L38" s="105"/>
      <c r="M38" s="80"/>
      <c r="N38" s="80"/>
      <c r="O38" s="80"/>
      <c r="P38" s="80"/>
      <c r="Q38" s="80"/>
      <c r="R38" s="106"/>
      <c r="S38" s="80"/>
      <c r="T38" s="80"/>
      <c r="U38" s="80"/>
      <c r="V38" s="80"/>
      <c r="W38" s="80"/>
      <c r="X38" s="80"/>
      <c r="Y38" s="80"/>
      <c r="Z38" s="80"/>
      <c r="AA38" s="80"/>
      <c r="AB38" s="80"/>
      <c r="AC38" s="80"/>
      <c r="AD38" s="80"/>
      <c r="AE38" s="80"/>
      <c r="AF38" s="80"/>
      <c r="AG38" s="80"/>
      <c r="AH38" s="81"/>
      <c r="AN38" s="19"/>
    </row>
    <row r="39" spans="1:40" ht="15.75" hidden="1" thickTop="1" x14ac:dyDescent="0.25">
      <c r="A39" s="75"/>
      <c r="B39" s="82"/>
      <c r="C39" s="82"/>
      <c r="D39" s="82"/>
      <c r="E39" s="82"/>
      <c r="F39" s="82"/>
      <c r="G39" s="82"/>
      <c r="H39" s="82"/>
      <c r="I39" s="82"/>
      <c r="J39" s="82"/>
      <c r="K39" s="82"/>
      <c r="L39" s="82"/>
      <c r="M39" s="80"/>
      <c r="N39" s="80"/>
      <c r="O39" s="80"/>
      <c r="P39" s="80"/>
      <c r="Q39" s="80"/>
      <c r="R39" s="80"/>
      <c r="S39" s="80"/>
      <c r="T39" s="80"/>
      <c r="U39" s="80"/>
      <c r="V39" s="80"/>
      <c r="W39" s="80"/>
      <c r="X39" s="80"/>
      <c r="Y39" s="80"/>
      <c r="Z39" s="80"/>
      <c r="AA39" s="80"/>
      <c r="AB39" s="80"/>
      <c r="AC39" s="80"/>
      <c r="AD39" s="80"/>
      <c r="AE39" s="80"/>
      <c r="AF39" s="80"/>
      <c r="AG39" s="80"/>
      <c r="AH39" s="81"/>
      <c r="AN39" s="19"/>
    </row>
    <row r="40" spans="1:40" ht="15.75" hidden="1" thickTop="1" x14ac:dyDescent="0.25">
      <c r="A40" s="75"/>
      <c r="B40" s="82"/>
      <c r="C40" s="82"/>
      <c r="D40" s="82"/>
      <c r="E40" s="82"/>
      <c r="F40" s="82"/>
      <c r="G40" s="82"/>
      <c r="H40" s="82"/>
      <c r="I40" s="82"/>
      <c r="J40" s="82"/>
      <c r="K40" s="82"/>
      <c r="L40" s="82"/>
      <c r="M40" s="80"/>
      <c r="N40" s="80"/>
      <c r="O40" s="80"/>
      <c r="P40" s="80"/>
      <c r="Q40" s="80"/>
      <c r="R40" s="80"/>
      <c r="S40" s="80"/>
      <c r="T40" s="80"/>
      <c r="U40" s="80"/>
      <c r="V40" s="80"/>
      <c r="W40" s="80"/>
      <c r="X40" s="80"/>
      <c r="Y40" s="80"/>
      <c r="Z40" s="80"/>
      <c r="AA40" s="80"/>
      <c r="AB40" s="80"/>
      <c r="AC40" s="80"/>
      <c r="AD40" s="80"/>
      <c r="AE40" s="80"/>
      <c r="AF40" s="80"/>
      <c r="AG40" s="80"/>
      <c r="AH40" s="81"/>
      <c r="AN40" s="19"/>
    </row>
    <row r="41" spans="1:40" ht="15.75" hidden="1" thickTop="1" x14ac:dyDescent="0.25">
      <c r="A41" s="75"/>
      <c r="B41" s="82"/>
      <c r="C41" s="82"/>
      <c r="D41" s="82"/>
      <c r="E41" s="82"/>
      <c r="F41" s="82"/>
      <c r="G41" s="82"/>
      <c r="H41" s="82"/>
      <c r="I41" s="82"/>
      <c r="J41" s="82"/>
      <c r="K41" s="82"/>
      <c r="L41" s="82"/>
      <c r="M41" s="80"/>
      <c r="N41" s="80"/>
      <c r="O41" s="80"/>
      <c r="P41" s="80"/>
      <c r="Q41" s="80"/>
      <c r="R41" s="80"/>
      <c r="S41" s="80"/>
      <c r="T41" s="80"/>
      <c r="U41" s="80"/>
      <c r="V41" s="80"/>
      <c r="W41" s="80"/>
      <c r="X41" s="80"/>
      <c r="Y41" s="80"/>
      <c r="Z41" s="80"/>
      <c r="AA41" s="80"/>
      <c r="AB41" s="80"/>
      <c r="AC41" s="80"/>
      <c r="AD41" s="80"/>
      <c r="AE41" s="80"/>
      <c r="AF41" s="80"/>
      <c r="AG41" s="80"/>
      <c r="AH41" s="81"/>
      <c r="AN41" s="19"/>
    </row>
    <row r="42" spans="1:40" ht="16.5" hidden="1" thickTop="1" thickBot="1" x14ac:dyDescent="0.3">
      <c r="A42" s="107"/>
      <c r="B42" s="108"/>
      <c r="C42" s="108"/>
      <c r="D42" s="108"/>
      <c r="E42" s="108"/>
      <c r="F42" s="108"/>
      <c r="G42" s="108"/>
      <c r="H42" s="108"/>
      <c r="I42" s="108"/>
      <c r="J42" s="108"/>
      <c r="K42" s="108"/>
      <c r="L42" s="108"/>
      <c r="M42" s="109"/>
      <c r="N42" s="109"/>
      <c r="O42" s="109"/>
      <c r="P42" s="109"/>
      <c r="Q42" s="109"/>
      <c r="R42" s="109"/>
      <c r="S42" s="109"/>
      <c r="T42" s="109"/>
      <c r="U42" s="109"/>
      <c r="V42" s="109"/>
      <c r="W42" s="109"/>
      <c r="X42" s="109"/>
      <c r="Y42" s="109"/>
      <c r="Z42" s="109"/>
      <c r="AA42" s="109"/>
      <c r="AB42" s="109"/>
      <c r="AC42" s="109"/>
      <c r="AD42" s="109"/>
      <c r="AE42" s="109"/>
      <c r="AF42" s="109"/>
      <c r="AG42" s="109"/>
      <c r="AH42" s="110"/>
      <c r="AI42" s="28"/>
      <c r="AJ42" s="29"/>
      <c r="AK42" s="29"/>
      <c r="AL42" s="29"/>
      <c r="AM42" s="29"/>
      <c r="AN42" s="30"/>
    </row>
    <row r="43" spans="1:40" ht="15.75" hidden="1" thickTop="1" x14ac:dyDescent="0.25"/>
    <row r="44" spans="1:40" ht="15.75" hidden="1" thickTop="1" x14ac:dyDescent="0.25">
      <c r="R44" s="52"/>
    </row>
    <row r="45" spans="1:40" ht="15.75" hidden="1" thickTop="1" x14ac:dyDescent="0.25">
      <c r="R45" s="52"/>
      <c r="AI45" s="1">
        <v>65</v>
      </c>
      <c r="AL45">
        <v>13.5</v>
      </c>
    </row>
    <row r="46" spans="1:40" ht="15.75" hidden="1" thickTop="1" x14ac:dyDescent="0.25">
      <c r="C46" s="2" t="s">
        <v>123</v>
      </c>
      <c r="F46" s="111" t="s">
        <v>113</v>
      </c>
      <c r="I46" s="111" t="s">
        <v>115</v>
      </c>
      <c r="K46" s="2" t="s">
        <v>120</v>
      </c>
      <c r="Q46" s="111" t="s">
        <v>115</v>
      </c>
      <c r="R46" s="52" t="s">
        <v>82</v>
      </c>
      <c r="U46" s="111" t="s">
        <v>121</v>
      </c>
    </row>
    <row r="47" spans="1:40" ht="15.75" hidden="1" thickTop="1" x14ac:dyDescent="0.25">
      <c r="C47" s="2" t="s">
        <v>124</v>
      </c>
      <c r="F47" s="2" t="s">
        <v>96</v>
      </c>
      <c r="I47" s="2" t="s">
        <v>20</v>
      </c>
      <c r="K47" s="2" t="s">
        <v>121</v>
      </c>
      <c r="Q47" s="1" t="s">
        <v>20</v>
      </c>
      <c r="R47" s="52" t="s">
        <v>83</v>
      </c>
      <c r="U47" s="111" t="s">
        <v>138</v>
      </c>
    </row>
    <row r="48" spans="1:40" s="1" customFormat="1" ht="15.75" hidden="1" thickTop="1" x14ac:dyDescent="0.25">
      <c r="B48" s="2"/>
      <c r="C48" s="2" t="s">
        <v>125</v>
      </c>
      <c r="D48" s="2"/>
      <c r="E48" s="2"/>
      <c r="F48" s="2" t="s">
        <v>114</v>
      </c>
      <c r="G48" s="2"/>
      <c r="H48" s="2"/>
      <c r="I48" s="2" t="s">
        <v>116</v>
      </c>
      <c r="J48" s="2"/>
      <c r="K48" s="2" t="s">
        <v>122</v>
      </c>
      <c r="L48" s="2"/>
      <c r="Q48" s="1" t="s">
        <v>116</v>
      </c>
      <c r="R48" s="1" t="s">
        <v>84</v>
      </c>
      <c r="AH48"/>
      <c r="AJ48"/>
      <c r="AK48"/>
      <c r="AL48"/>
      <c r="AM48"/>
      <c r="AN48"/>
    </row>
    <row r="49" spans="2:40" s="1" customFormat="1" ht="15.75" hidden="1" thickTop="1" x14ac:dyDescent="0.25">
      <c r="B49" s="2"/>
      <c r="C49" s="2" t="s">
        <v>126</v>
      </c>
      <c r="D49" s="2"/>
      <c r="E49" s="2"/>
      <c r="G49" s="2"/>
      <c r="H49" s="2"/>
      <c r="I49" s="2" t="s">
        <v>117</v>
      </c>
      <c r="J49" s="2"/>
      <c r="K49" s="2"/>
      <c r="L49" s="2"/>
      <c r="Q49" s="1" t="s">
        <v>160</v>
      </c>
      <c r="R49" s="1" t="s">
        <v>85</v>
      </c>
      <c r="AH49"/>
      <c r="AJ49"/>
      <c r="AK49"/>
      <c r="AL49"/>
      <c r="AM49"/>
      <c r="AN49"/>
    </row>
    <row r="50" spans="2:40" s="1" customFormat="1" ht="15.75" hidden="1" thickTop="1" x14ac:dyDescent="0.25">
      <c r="B50" s="2"/>
      <c r="C50" s="2" t="s">
        <v>127</v>
      </c>
      <c r="D50" s="2"/>
      <c r="E50" s="2"/>
      <c r="F50" s="2"/>
      <c r="G50" s="2"/>
      <c r="H50" s="2"/>
      <c r="I50" s="2" t="s">
        <v>118</v>
      </c>
      <c r="J50" s="2"/>
      <c r="K50" s="2"/>
      <c r="L50" s="2"/>
      <c r="Q50" s="1" t="s">
        <v>137</v>
      </c>
      <c r="R50" s="1" t="s">
        <v>86</v>
      </c>
      <c r="AH50"/>
      <c r="AJ50"/>
      <c r="AK50"/>
      <c r="AL50"/>
      <c r="AM50"/>
      <c r="AN50"/>
    </row>
    <row r="51" spans="2:40" s="1" customFormat="1" ht="15.75" hidden="1" thickTop="1" x14ac:dyDescent="0.25">
      <c r="B51" s="2" t="s">
        <v>129</v>
      </c>
      <c r="C51" s="2" t="s">
        <v>128</v>
      </c>
      <c r="D51" s="2"/>
      <c r="E51" s="2"/>
      <c r="F51" s="2"/>
      <c r="G51" s="2"/>
      <c r="H51" s="2"/>
      <c r="I51" s="2" t="s">
        <v>119</v>
      </c>
      <c r="J51" s="2"/>
      <c r="K51" s="2"/>
      <c r="L51" s="2"/>
      <c r="Q51" s="1" t="s">
        <v>119</v>
      </c>
      <c r="AH51"/>
      <c r="AJ51"/>
      <c r="AK51"/>
      <c r="AL51"/>
      <c r="AM51"/>
      <c r="AN51"/>
    </row>
    <row r="52" spans="2:40" s="1" customFormat="1" ht="15.75" hidden="1" thickTop="1" x14ac:dyDescent="0.25">
      <c r="B52" s="2"/>
      <c r="C52" s="2" t="s">
        <v>130</v>
      </c>
      <c r="D52" s="2"/>
      <c r="E52" s="2"/>
      <c r="F52" s="2"/>
      <c r="G52" s="2"/>
      <c r="H52" s="2"/>
      <c r="I52" s="2"/>
      <c r="J52" s="2"/>
      <c r="K52" s="2"/>
      <c r="L52" s="2"/>
      <c r="AH52"/>
      <c r="AJ52"/>
      <c r="AK52"/>
      <c r="AL52"/>
      <c r="AM52"/>
      <c r="AN52"/>
    </row>
    <row r="53" spans="2:40" s="1" customFormat="1" ht="15.75" hidden="1" thickTop="1" x14ac:dyDescent="0.25">
      <c r="B53" s="2"/>
      <c r="C53" s="2" t="s">
        <v>131</v>
      </c>
      <c r="D53" s="2"/>
      <c r="E53" s="2"/>
      <c r="F53" s="2"/>
      <c r="G53" s="2"/>
      <c r="H53" s="2"/>
      <c r="I53" s="2"/>
      <c r="J53" s="2"/>
      <c r="K53" s="2"/>
      <c r="L53" s="2"/>
      <c r="AH53"/>
      <c r="AJ53"/>
      <c r="AK53"/>
      <c r="AL53"/>
      <c r="AM53"/>
      <c r="AN53"/>
    </row>
    <row r="54" spans="2:40" s="1" customFormat="1" ht="15.75" hidden="1" thickTop="1" x14ac:dyDescent="0.25">
      <c r="B54" s="2"/>
      <c r="C54" s="2" t="s">
        <v>132</v>
      </c>
      <c r="D54" s="2"/>
      <c r="E54" s="2"/>
      <c r="F54" s="2"/>
      <c r="G54" s="2"/>
      <c r="H54" s="2"/>
      <c r="I54" s="2"/>
      <c r="J54" s="2"/>
      <c r="K54" s="2"/>
      <c r="L54" s="2"/>
      <c r="AH54"/>
      <c r="AJ54"/>
      <c r="AK54"/>
      <c r="AL54"/>
      <c r="AM54"/>
      <c r="AN54"/>
    </row>
    <row r="55" spans="2:40" s="1" customFormat="1" ht="15.75" hidden="1" thickTop="1" x14ac:dyDescent="0.25">
      <c r="B55" s="2"/>
      <c r="C55" s="2" t="s">
        <v>133</v>
      </c>
      <c r="D55" s="2"/>
      <c r="E55" s="2"/>
      <c r="F55" s="2"/>
      <c r="G55" s="2"/>
      <c r="H55" s="2"/>
      <c r="I55" s="2"/>
      <c r="J55" s="2"/>
      <c r="K55" s="2"/>
      <c r="L55" s="2"/>
      <c r="AH55"/>
      <c r="AJ55"/>
      <c r="AK55"/>
      <c r="AL55"/>
      <c r="AM55"/>
      <c r="AN55"/>
    </row>
    <row r="56" spans="2:40" s="1" customFormat="1" ht="15.75" hidden="1" thickTop="1" x14ac:dyDescent="0.25">
      <c r="B56" s="2"/>
      <c r="C56" s="2" t="s">
        <v>134</v>
      </c>
      <c r="D56" s="2"/>
      <c r="E56" s="2"/>
      <c r="F56" s="2"/>
      <c r="G56" s="2"/>
      <c r="H56" s="2"/>
      <c r="I56" s="2"/>
      <c r="J56" s="2"/>
      <c r="K56" s="2"/>
      <c r="L56" s="2"/>
      <c r="AH56"/>
      <c r="AJ56"/>
      <c r="AK56"/>
      <c r="AL56"/>
      <c r="AM56"/>
      <c r="AN56"/>
    </row>
    <row r="57" spans="2:40" s="1" customFormat="1" ht="15.75" hidden="1" thickTop="1" x14ac:dyDescent="0.25">
      <c r="B57" s="2"/>
      <c r="C57" s="2" t="s">
        <v>135</v>
      </c>
      <c r="D57" s="2"/>
      <c r="E57" s="2"/>
      <c r="F57" s="2"/>
      <c r="G57" s="2"/>
      <c r="H57" s="2"/>
      <c r="I57" s="2"/>
      <c r="J57" s="2"/>
      <c r="K57" s="2"/>
      <c r="L57" s="2"/>
      <c r="AH57"/>
      <c r="AJ57"/>
      <c r="AK57"/>
      <c r="AL57"/>
      <c r="AM57"/>
      <c r="AN57"/>
    </row>
    <row r="58" spans="2:40" s="1" customFormat="1" ht="15.75" hidden="1" thickTop="1" x14ac:dyDescent="0.25">
      <c r="B58" s="2"/>
      <c r="C58" s="2" t="s">
        <v>136</v>
      </c>
      <c r="D58" s="2"/>
      <c r="E58" s="2"/>
      <c r="F58" s="2"/>
      <c r="G58" s="2"/>
      <c r="H58" s="2"/>
      <c r="I58" s="2"/>
      <c r="J58" s="2"/>
      <c r="K58" s="2"/>
      <c r="L58" s="2"/>
      <c r="AH58"/>
      <c r="AJ58"/>
      <c r="AK58"/>
      <c r="AL58"/>
      <c r="AM58"/>
      <c r="AN58"/>
    </row>
    <row r="59" spans="2:40" ht="15.75" thickTop="1" x14ac:dyDescent="0.25"/>
  </sheetData>
  <sheetProtection algorithmName="SHA-512" hashValue="N3ngHB9VmklcDa35f/vVR4i1gtMiOa+C8qoOYM4MRM8mgtC7yDahYbyGpSiPPMTpT0uQG03qTMcW/jFHFecn4A==" saltValue="2qU16ONuifztpbO/WOgmcw==" spinCount="100000" sheet="1" objects="1" scenarios="1"/>
  <mergeCells count="13">
    <mergeCell ref="A35:B35"/>
    <mergeCell ref="AB4:AG4"/>
    <mergeCell ref="AI4:AI5"/>
    <mergeCell ref="AJ4:AJ5"/>
    <mergeCell ref="AK4:AK5"/>
    <mergeCell ref="AL4:AL5"/>
    <mergeCell ref="AM4:AM5"/>
    <mergeCell ref="C2:L2"/>
    <mergeCell ref="T2:V2"/>
    <mergeCell ref="T3:V3"/>
    <mergeCell ref="D4:L4"/>
    <mergeCell ref="M4:O4"/>
    <mergeCell ref="Q4:Z4"/>
  </mergeCells>
  <dataValidations count="5">
    <dataValidation type="list" allowBlank="1" showInputMessage="1" showErrorMessage="1" sqref="C6:C34" xr:uid="{D8E26A8C-6A14-4AD3-8E69-9B0DAA6574B2}">
      <formula1>$C$46:$C$58</formula1>
    </dataValidation>
    <dataValidation type="list" allowBlank="1" showInputMessage="1" showErrorMessage="1" sqref="M6:N34 O6:O36 AB36:AG36 Q36:Z36 M36:N36" xr:uid="{B2F3D6E6-9CC0-422B-8F5B-9A99F4AAD589}">
      <formula1>$B$38</formula1>
    </dataValidation>
    <dataValidation type="list" allowBlank="1" showInputMessage="1" showErrorMessage="1" promptTitle="Course" sqref="AI35" xr:uid="{E1FC299A-756C-4A14-BA18-2185C79057C3}">
      <formula1>#REF!</formula1>
    </dataValidation>
    <dataValidation type="list" allowBlank="1" showInputMessage="1" showErrorMessage="1" sqref="AJ6:AJ35" xr:uid="{84574C93-4142-4D8C-8A6C-7233ADF45E15}">
      <formula1>$N$37:$N$41</formula1>
    </dataValidation>
    <dataValidation type="list" allowBlank="1" showInputMessage="1" showErrorMessage="1" sqref="Z6:Z34" xr:uid="{3BD550D8-35DB-4418-A9EE-37C8A66F9342}">
      <formula1>$B$39:$B$42</formula1>
    </dataValidation>
  </dataValidations>
  <hyperlinks>
    <hyperlink ref="B1" r:id="rId1" xr:uid="{6554D81B-4622-42A8-8DBA-6D04D6A94740}"/>
  </hyperlinks>
  <pageMargins left="0.7" right="0.7" top="0.75" bottom="0.75" header="0.3" footer="0.3"/>
  <pageSetup paperSize="9" scale="70" orientation="landscape" horizontalDpi="4294967293" verticalDpi="1200"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16C7219F-C9D7-40B5-8256-8ABA973FD5C5}">
          <x14:formula1>
            <xm:f>Prices!$B$13</xm:f>
          </x14:formula1>
          <xm:sqref>Q6:Q34 S6:V34 W6:X17 AB6:AG34 D6:K34</xm:sqref>
        </x14:dataValidation>
        <x14:dataValidation type="list" allowBlank="1" showInputMessage="1" showErrorMessage="1" xr:uid="{5CBA3433-AF7B-4D06-A58A-11F6DFFFF4A9}">
          <x14:formula1>
            <xm:f>Prices!$B$9:$F$9</xm:f>
          </x14:formula1>
          <xm:sqref>W18:X34 R6:R34</xm:sqref>
        </x14:dataValidation>
        <x14:dataValidation type="list" allowBlank="1" showInputMessage="1" showErrorMessage="1" xr:uid="{D0754C90-D4D2-4151-B148-C1C3EB52943E}">
          <x14:formula1>
            <xm:f>Prices!$B$24:$G$24</xm:f>
          </x14:formula1>
          <xm:sqref>Y6:Y17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Prices</vt:lpstr>
      <vt:lpstr>Brunch Pre-Order</vt:lpstr>
      <vt:lpstr>Breakfast</vt:lpstr>
      <vt:lpstr>Lunch</vt:lpstr>
      <vt:lpstr>Dinner</vt:lpstr>
      <vt:lpstr>Breakfast!Print_Area</vt:lpstr>
      <vt:lpstr>'Brunch Pre-Order'!Print_Area</vt:lpstr>
      <vt:lpstr>Dinner!Print_Area</vt:lpstr>
      <vt:lpstr>Lunch!Print_Area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Gary Brown</dc:creator>
  <cp:lastModifiedBy>houman meshkati</cp:lastModifiedBy>
  <cp:lastPrinted>2018-07-27T13:09:47Z</cp:lastPrinted>
  <dcterms:created xsi:type="dcterms:W3CDTF">2018-07-24T14:35:05Z</dcterms:created>
  <dcterms:modified xsi:type="dcterms:W3CDTF">2025-08-05T13:41:31Z</dcterms:modified>
</cp:coreProperties>
</file>